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2020\MŠ,SRAKH\MŠ Pšeník, zatep. a vým. oken - realizace\Opravený rozpočet a výkaz výměr\"/>
    </mc:Choice>
  </mc:AlternateContent>
  <bookViews>
    <workbookView xWindow="-15" yWindow="-15" windowWidth="19230" windowHeight="7500" activeTab="1"/>
  </bookViews>
  <sheets>
    <sheet name="Pokyny pro vyplnění" sheetId="11" r:id="rId1"/>
    <sheet name="Stavba" sheetId="1" r:id="rId2"/>
    <sheet name="VzorPolozky" sheetId="10" state="hidden" r:id="rId3"/>
    <sheet name="SO 01 01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01 011 Pol'!$A$1:$X$443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48" i="12" l="1"/>
  <c r="E246" i="12" s="1"/>
  <c r="E160" i="12"/>
  <c r="E159" i="12" s="1"/>
  <c r="E232" i="12"/>
  <c r="E237" i="12"/>
  <c r="E146" i="12"/>
  <c r="E206" i="12"/>
  <c r="E201" i="12" s="1"/>
  <c r="E356" i="12"/>
  <c r="E357" i="12"/>
  <c r="BA428" i="12" l="1"/>
  <c r="G9" i="12"/>
  <c r="I9" i="12"/>
  <c r="K9" i="12"/>
  <c r="M9" i="12"/>
  <c r="O9" i="12"/>
  <c r="Q9" i="12"/>
  <c r="V9" i="12"/>
  <c r="G11" i="12"/>
  <c r="I11" i="12"/>
  <c r="K11" i="12"/>
  <c r="O11" i="12"/>
  <c r="Q11" i="12"/>
  <c r="V11" i="12"/>
  <c r="G15" i="12"/>
  <c r="M15" i="12" s="1"/>
  <c r="I15" i="12"/>
  <c r="K15" i="12"/>
  <c r="O15" i="12"/>
  <c r="Q15" i="12"/>
  <c r="V15" i="12"/>
  <c r="G22" i="12"/>
  <c r="M22" i="12" s="1"/>
  <c r="I22" i="12"/>
  <c r="K22" i="12"/>
  <c r="O22" i="12"/>
  <c r="Q22" i="12"/>
  <c r="V22" i="12"/>
  <c r="G29" i="12"/>
  <c r="I29" i="12"/>
  <c r="K29" i="12"/>
  <c r="M29" i="12"/>
  <c r="O29" i="12"/>
  <c r="Q29" i="12"/>
  <c r="V29" i="12"/>
  <c r="G33" i="12"/>
  <c r="M33" i="12" s="1"/>
  <c r="I33" i="12"/>
  <c r="K33" i="12"/>
  <c r="O33" i="12"/>
  <c r="Q33" i="12"/>
  <c r="V33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50" i="12"/>
  <c r="I50" i="12"/>
  <c r="K50" i="12"/>
  <c r="K49" i="12" s="1"/>
  <c r="O50" i="12"/>
  <c r="O49" i="12" s="1"/>
  <c r="Q50" i="12"/>
  <c r="V50" i="12"/>
  <c r="G53" i="12"/>
  <c r="I53" i="12"/>
  <c r="K53" i="12"/>
  <c r="M53" i="12"/>
  <c r="O53" i="12"/>
  <c r="Q53" i="12"/>
  <c r="V53" i="12"/>
  <c r="G56" i="12"/>
  <c r="I56" i="12"/>
  <c r="K56" i="12"/>
  <c r="M56" i="12"/>
  <c r="O56" i="12"/>
  <c r="Q56" i="12"/>
  <c r="V56" i="12"/>
  <c r="G59" i="12"/>
  <c r="I59" i="12"/>
  <c r="K59" i="12"/>
  <c r="O59" i="12"/>
  <c r="Q59" i="12"/>
  <c r="V59" i="12"/>
  <c r="G62" i="12"/>
  <c r="I62" i="12"/>
  <c r="K62" i="12"/>
  <c r="M62" i="12"/>
  <c r="O62" i="12"/>
  <c r="Q62" i="12"/>
  <c r="V62" i="12"/>
  <c r="G65" i="12"/>
  <c r="M65" i="12" s="1"/>
  <c r="I65" i="12"/>
  <c r="K65" i="12"/>
  <c r="O65" i="12"/>
  <c r="Q65" i="12"/>
  <c r="V65" i="12"/>
  <c r="G68" i="12"/>
  <c r="I68" i="12"/>
  <c r="K68" i="12"/>
  <c r="O68" i="12"/>
  <c r="Q68" i="12"/>
  <c r="V68" i="12"/>
  <c r="G70" i="12"/>
  <c r="I70" i="12"/>
  <c r="K70" i="12"/>
  <c r="M70" i="12"/>
  <c r="O70" i="12"/>
  <c r="Q70" i="12"/>
  <c r="Q67" i="12" s="1"/>
  <c r="V70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80" i="12"/>
  <c r="M80" i="12" s="1"/>
  <c r="I80" i="12"/>
  <c r="K80" i="12"/>
  <c r="O80" i="12"/>
  <c r="Q80" i="12"/>
  <c r="V80" i="12"/>
  <c r="G95" i="12"/>
  <c r="I95" i="12"/>
  <c r="K95" i="12"/>
  <c r="M95" i="12"/>
  <c r="O95" i="12"/>
  <c r="Q95" i="12"/>
  <c r="V95" i="12"/>
  <c r="G99" i="12"/>
  <c r="M99" i="12" s="1"/>
  <c r="I99" i="12"/>
  <c r="K99" i="12"/>
  <c r="O99" i="12"/>
  <c r="Q99" i="12"/>
  <c r="V99" i="12"/>
  <c r="G103" i="12"/>
  <c r="M103" i="12" s="1"/>
  <c r="I103" i="12"/>
  <c r="K103" i="12"/>
  <c r="O103" i="12"/>
  <c r="Q103" i="12"/>
  <c r="V103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6" i="12"/>
  <c r="M126" i="12" s="1"/>
  <c r="I126" i="12"/>
  <c r="K126" i="12"/>
  <c r="O126" i="12"/>
  <c r="Q126" i="12"/>
  <c r="V126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G151" i="12"/>
  <c r="I151" i="12"/>
  <c r="K151" i="12"/>
  <c r="O151" i="12"/>
  <c r="Q151" i="12"/>
  <c r="V151" i="12"/>
  <c r="G156" i="12"/>
  <c r="I156" i="12"/>
  <c r="K156" i="12"/>
  <c r="M156" i="12"/>
  <c r="O156" i="12"/>
  <c r="Q156" i="12"/>
  <c r="V156" i="12"/>
  <c r="G159" i="12"/>
  <c r="M159" i="12" s="1"/>
  <c r="I159" i="12"/>
  <c r="K159" i="12"/>
  <c r="O159" i="12"/>
  <c r="Q159" i="12"/>
  <c r="V159" i="12"/>
  <c r="V147" i="12" s="1"/>
  <c r="G162" i="12"/>
  <c r="I162" i="12"/>
  <c r="K162" i="12"/>
  <c r="M162" i="12"/>
  <c r="O162" i="12"/>
  <c r="Q162" i="12"/>
  <c r="V162" i="12"/>
  <c r="G165" i="12"/>
  <c r="I68" i="1" s="1"/>
  <c r="G166" i="12"/>
  <c r="I166" i="12"/>
  <c r="I165" i="12" s="1"/>
  <c r="K166" i="12"/>
  <c r="K165" i="12" s="1"/>
  <c r="M166" i="12"/>
  <c r="M165" i="12" s="1"/>
  <c r="O166" i="12"/>
  <c r="O165" i="12" s="1"/>
  <c r="Q166" i="12"/>
  <c r="Q165" i="12" s="1"/>
  <c r="V166" i="12"/>
  <c r="V165" i="12" s="1"/>
  <c r="G167" i="12"/>
  <c r="I55" i="1" s="1"/>
  <c r="K167" i="12"/>
  <c r="G168" i="12"/>
  <c r="I168" i="12"/>
  <c r="I167" i="12" s="1"/>
  <c r="K168" i="12"/>
  <c r="M168" i="12"/>
  <c r="M167" i="12" s="1"/>
  <c r="O168" i="12"/>
  <c r="O167" i="12" s="1"/>
  <c r="Q168" i="12"/>
  <c r="Q167" i="12" s="1"/>
  <c r="V168" i="12"/>
  <c r="V167" i="12" s="1"/>
  <c r="G171" i="12"/>
  <c r="I171" i="12"/>
  <c r="K171" i="12"/>
  <c r="M171" i="12"/>
  <c r="O171" i="12"/>
  <c r="Q171" i="12"/>
  <c r="V171" i="12"/>
  <c r="G173" i="12"/>
  <c r="M173" i="12" s="1"/>
  <c r="I173" i="12"/>
  <c r="K173" i="12"/>
  <c r="O173" i="12"/>
  <c r="Q173" i="12"/>
  <c r="V173" i="12"/>
  <c r="G177" i="12"/>
  <c r="I177" i="12"/>
  <c r="K177" i="12"/>
  <c r="M177" i="12"/>
  <c r="O177" i="12"/>
  <c r="Q177" i="12"/>
  <c r="V177" i="12"/>
  <c r="G182" i="12"/>
  <c r="M182" i="12" s="1"/>
  <c r="I182" i="12"/>
  <c r="K182" i="12"/>
  <c r="O182" i="12"/>
  <c r="Q182" i="12"/>
  <c r="V182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1" i="12"/>
  <c r="M191" i="12" s="1"/>
  <c r="I191" i="12"/>
  <c r="K191" i="12"/>
  <c r="O191" i="12"/>
  <c r="Q191" i="12"/>
  <c r="V191" i="12"/>
  <c r="G193" i="12"/>
  <c r="I193" i="12"/>
  <c r="K193" i="12"/>
  <c r="M193" i="12"/>
  <c r="O193" i="12"/>
  <c r="Q193" i="12"/>
  <c r="V193" i="12"/>
  <c r="G195" i="12"/>
  <c r="M195" i="12" s="1"/>
  <c r="I195" i="12"/>
  <c r="K195" i="12"/>
  <c r="O195" i="12"/>
  <c r="Q195" i="12"/>
  <c r="V195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18" i="12"/>
  <c r="M218" i="12" s="1"/>
  <c r="I218" i="12"/>
  <c r="K218" i="12"/>
  <c r="O218" i="12"/>
  <c r="Q218" i="12"/>
  <c r="V218" i="12"/>
  <c r="G220" i="12"/>
  <c r="M220" i="12" s="1"/>
  <c r="I220" i="12"/>
  <c r="K220" i="12"/>
  <c r="O220" i="12"/>
  <c r="O198" i="12" s="1"/>
  <c r="Q220" i="12"/>
  <c r="V220" i="12"/>
  <c r="G223" i="12"/>
  <c r="M223" i="12" s="1"/>
  <c r="I223" i="12"/>
  <c r="K223" i="12"/>
  <c r="O223" i="12"/>
  <c r="Q223" i="12"/>
  <c r="V223" i="12"/>
  <c r="G225" i="12"/>
  <c r="I225" i="12"/>
  <c r="K225" i="12"/>
  <c r="M225" i="12"/>
  <c r="O225" i="12"/>
  <c r="Q225" i="12"/>
  <c r="V225" i="12"/>
  <c r="G228" i="12"/>
  <c r="M228" i="12" s="1"/>
  <c r="I228" i="12"/>
  <c r="K228" i="12"/>
  <c r="O228" i="12"/>
  <c r="Q228" i="12"/>
  <c r="V228" i="12"/>
  <c r="G232" i="12"/>
  <c r="M232" i="12" s="1"/>
  <c r="I232" i="12"/>
  <c r="K232" i="12"/>
  <c r="O232" i="12"/>
  <c r="Q232" i="12"/>
  <c r="V232" i="12"/>
  <c r="G244" i="12"/>
  <c r="M244" i="12" s="1"/>
  <c r="I244" i="12"/>
  <c r="K244" i="12"/>
  <c r="O244" i="12"/>
  <c r="Q244" i="12"/>
  <c r="V244" i="12"/>
  <c r="G246" i="12"/>
  <c r="M246" i="12" s="1"/>
  <c r="I246" i="12"/>
  <c r="K246" i="12"/>
  <c r="O246" i="12"/>
  <c r="Q246" i="12"/>
  <c r="V246" i="12"/>
  <c r="G253" i="12"/>
  <c r="M253" i="12" s="1"/>
  <c r="I253" i="12"/>
  <c r="K253" i="12"/>
  <c r="O253" i="12"/>
  <c r="Q253" i="12"/>
  <c r="V253" i="12"/>
  <c r="G257" i="12"/>
  <c r="M257" i="12" s="1"/>
  <c r="M256" i="12" s="1"/>
  <c r="I257" i="12"/>
  <c r="I256" i="12" s="1"/>
  <c r="K257" i="12"/>
  <c r="K256" i="12" s="1"/>
  <c r="O257" i="12"/>
  <c r="O256" i="12" s="1"/>
  <c r="Q257" i="12"/>
  <c r="Q256" i="12" s="1"/>
  <c r="V257" i="12"/>
  <c r="V256" i="12" s="1"/>
  <c r="G259" i="12"/>
  <c r="I259" i="12"/>
  <c r="K259" i="12"/>
  <c r="O259" i="12"/>
  <c r="Q259" i="12"/>
  <c r="V259" i="12"/>
  <c r="G262" i="12"/>
  <c r="M262" i="12" s="1"/>
  <c r="I262" i="12"/>
  <c r="K262" i="12"/>
  <c r="O262" i="12"/>
  <c r="Q262" i="12"/>
  <c r="V262" i="12"/>
  <c r="G264" i="12"/>
  <c r="M264" i="12" s="1"/>
  <c r="I264" i="12"/>
  <c r="K264" i="12"/>
  <c r="O264" i="12"/>
  <c r="Q264" i="12"/>
  <c r="V264" i="12"/>
  <c r="G266" i="12"/>
  <c r="I266" i="12"/>
  <c r="K266" i="12"/>
  <c r="O266" i="12"/>
  <c r="Q266" i="12"/>
  <c r="V266" i="12"/>
  <c r="G268" i="12"/>
  <c r="I268" i="12"/>
  <c r="K268" i="12"/>
  <c r="M268" i="12"/>
  <c r="O268" i="12"/>
  <c r="Q268" i="12"/>
  <c r="V268" i="12"/>
  <c r="G275" i="12"/>
  <c r="M275" i="12" s="1"/>
  <c r="I275" i="12"/>
  <c r="K275" i="12"/>
  <c r="O275" i="12"/>
  <c r="Q275" i="12"/>
  <c r="V275" i="12"/>
  <c r="G277" i="12"/>
  <c r="M277" i="12" s="1"/>
  <c r="I277" i="12"/>
  <c r="K277" i="12"/>
  <c r="O277" i="12"/>
  <c r="Q277" i="12"/>
  <c r="V277" i="12"/>
  <c r="G285" i="12"/>
  <c r="M285" i="12" s="1"/>
  <c r="I285" i="12"/>
  <c r="K285" i="12"/>
  <c r="O285" i="12"/>
  <c r="Q285" i="12"/>
  <c r="V285" i="12"/>
  <c r="G288" i="12"/>
  <c r="I288" i="12"/>
  <c r="K288" i="12"/>
  <c r="M288" i="12"/>
  <c r="O288" i="12"/>
  <c r="Q288" i="12"/>
  <c r="V288" i="12"/>
  <c r="G290" i="12"/>
  <c r="M290" i="12" s="1"/>
  <c r="I290" i="12"/>
  <c r="K290" i="12"/>
  <c r="O290" i="12"/>
  <c r="Q290" i="12"/>
  <c r="V290" i="12"/>
  <c r="G292" i="12"/>
  <c r="M292" i="12" s="1"/>
  <c r="I292" i="12"/>
  <c r="K292" i="12"/>
  <c r="O292" i="12"/>
  <c r="Q292" i="12"/>
  <c r="V292" i="12"/>
  <c r="G294" i="12"/>
  <c r="G293" i="12" s="1"/>
  <c r="I62" i="1" s="1"/>
  <c r="I294" i="12"/>
  <c r="K294" i="12"/>
  <c r="M294" i="12"/>
  <c r="O294" i="12"/>
  <c r="Q294" i="12"/>
  <c r="V294" i="12"/>
  <c r="G297" i="12"/>
  <c r="M297" i="12" s="1"/>
  <c r="I297" i="12"/>
  <c r="K297" i="12"/>
  <c r="K293" i="12" s="1"/>
  <c r="O297" i="12"/>
  <c r="Q297" i="12"/>
  <c r="V297" i="12"/>
  <c r="G298" i="12"/>
  <c r="I298" i="12"/>
  <c r="K298" i="12"/>
  <c r="M298" i="12"/>
  <c r="O298" i="12"/>
  <c r="Q298" i="12"/>
  <c r="V298" i="12"/>
  <c r="G300" i="12"/>
  <c r="M300" i="12" s="1"/>
  <c r="I300" i="12"/>
  <c r="K300" i="12"/>
  <c r="O300" i="12"/>
  <c r="Q300" i="12"/>
  <c r="V300" i="12"/>
  <c r="G302" i="12"/>
  <c r="I302" i="12"/>
  <c r="K302" i="12"/>
  <c r="M302" i="12"/>
  <c r="O302" i="12"/>
  <c r="Q302" i="12"/>
  <c r="V302" i="12"/>
  <c r="G303" i="12"/>
  <c r="I63" i="1" s="1"/>
  <c r="V303" i="12"/>
  <c r="G304" i="12"/>
  <c r="I304" i="12"/>
  <c r="I303" i="12" s="1"/>
  <c r="K304" i="12"/>
  <c r="K303" i="12" s="1"/>
  <c r="M304" i="12"/>
  <c r="M303" i="12" s="1"/>
  <c r="O304" i="12"/>
  <c r="O303" i="12" s="1"/>
  <c r="Q304" i="12"/>
  <c r="Q303" i="12" s="1"/>
  <c r="V304" i="12"/>
  <c r="G306" i="12"/>
  <c r="I306" i="12"/>
  <c r="K306" i="12"/>
  <c r="M306" i="12"/>
  <c r="O306" i="12"/>
  <c r="Q306" i="12"/>
  <c r="V306" i="12"/>
  <c r="G308" i="12"/>
  <c r="M308" i="12" s="1"/>
  <c r="I308" i="12"/>
  <c r="K308" i="12"/>
  <c r="O308" i="12"/>
  <c r="Q308" i="12"/>
  <c r="V308" i="12"/>
  <c r="G310" i="12"/>
  <c r="I310" i="12"/>
  <c r="K310" i="12"/>
  <c r="M310" i="12"/>
  <c r="O310" i="12"/>
  <c r="Q310" i="12"/>
  <c r="V310" i="12"/>
  <c r="G312" i="12"/>
  <c r="M312" i="12" s="1"/>
  <c r="I312" i="12"/>
  <c r="K312" i="12"/>
  <c r="O312" i="12"/>
  <c r="Q312" i="12"/>
  <c r="V312" i="12"/>
  <c r="G314" i="12"/>
  <c r="I314" i="12"/>
  <c r="K314" i="12"/>
  <c r="M314" i="12"/>
  <c r="O314" i="12"/>
  <c r="Q314" i="12"/>
  <c r="V314" i="12"/>
  <c r="G316" i="12"/>
  <c r="M316" i="12" s="1"/>
  <c r="I316" i="12"/>
  <c r="K316" i="12"/>
  <c r="O316" i="12"/>
  <c r="Q316" i="12"/>
  <c r="V316" i="12"/>
  <c r="G317" i="12"/>
  <c r="I317" i="12"/>
  <c r="K317" i="12"/>
  <c r="M317" i="12"/>
  <c r="O317" i="12"/>
  <c r="Q317" i="12"/>
  <c r="V317" i="12"/>
  <c r="G319" i="12"/>
  <c r="M319" i="12" s="1"/>
  <c r="I319" i="12"/>
  <c r="K319" i="12"/>
  <c r="O319" i="12"/>
  <c r="Q319" i="12"/>
  <c r="V319" i="12"/>
  <c r="G322" i="12"/>
  <c r="I322" i="12"/>
  <c r="K322" i="12"/>
  <c r="M322" i="12"/>
  <c r="O322" i="12"/>
  <c r="Q322" i="12"/>
  <c r="V322" i="12"/>
  <c r="G324" i="12"/>
  <c r="M324" i="12" s="1"/>
  <c r="I324" i="12"/>
  <c r="K324" i="12"/>
  <c r="O324" i="12"/>
  <c r="Q324" i="12"/>
  <c r="V324" i="12"/>
  <c r="G326" i="12"/>
  <c r="I326" i="12"/>
  <c r="K326" i="12"/>
  <c r="M326" i="12"/>
  <c r="O326" i="12"/>
  <c r="Q326" i="12"/>
  <c r="V326" i="12"/>
  <c r="G328" i="12"/>
  <c r="G327" i="12" s="1"/>
  <c r="I65" i="1" s="1"/>
  <c r="I328" i="12"/>
  <c r="I327" i="12" s="1"/>
  <c r="K328" i="12"/>
  <c r="O328" i="12"/>
  <c r="Q328" i="12"/>
  <c r="V328" i="12"/>
  <c r="G329" i="12"/>
  <c r="M329" i="12" s="1"/>
  <c r="I329" i="12"/>
  <c r="K329" i="12"/>
  <c r="K327" i="12" s="1"/>
  <c r="O329" i="12"/>
  <c r="O327" i="12" s="1"/>
  <c r="Q329" i="12"/>
  <c r="V329" i="12"/>
  <c r="V327" i="12" s="1"/>
  <c r="G331" i="12"/>
  <c r="I331" i="12"/>
  <c r="K331" i="12"/>
  <c r="O331" i="12"/>
  <c r="Q331" i="12"/>
  <c r="V331" i="12"/>
  <c r="G334" i="12"/>
  <c r="M334" i="12" s="1"/>
  <c r="I334" i="12"/>
  <c r="K334" i="12"/>
  <c r="O334" i="12"/>
  <c r="Q334" i="12"/>
  <c r="V334" i="12"/>
  <c r="G336" i="12"/>
  <c r="M336" i="12" s="1"/>
  <c r="I336" i="12"/>
  <c r="K336" i="12"/>
  <c r="O336" i="12"/>
  <c r="Q336" i="12"/>
  <c r="V336" i="12"/>
  <c r="G338" i="12"/>
  <c r="M338" i="12" s="1"/>
  <c r="I338" i="12"/>
  <c r="K338" i="12"/>
  <c r="O338" i="12"/>
  <c r="Q338" i="12"/>
  <c r="V338" i="12"/>
  <c r="G342" i="12"/>
  <c r="M342" i="12" s="1"/>
  <c r="I342" i="12"/>
  <c r="K342" i="12"/>
  <c r="O342" i="12"/>
  <c r="Q342" i="12"/>
  <c r="V342" i="12"/>
  <c r="G344" i="12"/>
  <c r="I344" i="12"/>
  <c r="K344" i="12"/>
  <c r="M344" i="12"/>
  <c r="O344" i="12"/>
  <c r="Q344" i="12"/>
  <c r="V344" i="12"/>
  <c r="G346" i="12"/>
  <c r="M346" i="12" s="1"/>
  <c r="I346" i="12"/>
  <c r="K346" i="12"/>
  <c r="O346" i="12"/>
  <c r="Q346" i="12"/>
  <c r="V346" i="12"/>
  <c r="G348" i="12"/>
  <c r="I348" i="12"/>
  <c r="K348" i="12"/>
  <c r="M348" i="12"/>
  <c r="O348" i="12"/>
  <c r="Q348" i="12"/>
  <c r="V348" i="12"/>
  <c r="G350" i="12"/>
  <c r="M350" i="12" s="1"/>
  <c r="I350" i="12"/>
  <c r="K350" i="12"/>
  <c r="O350" i="12"/>
  <c r="Q350" i="12"/>
  <c r="V350" i="12"/>
  <c r="G352" i="12"/>
  <c r="I352" i="12"/>
  <c r="K352" i="12"/>
  <c r="M352" i="12"/>
  <c r="O352" i="12"/>
  <c r="Q352" i="12"/>
  <c r="V352" i="12"/>
  <c r="G353" i="12"/>
  <c r="M353" i="12" s="1"/>
  <c r="I353" i="12"/>
  <c r="K353" i="12"/>
  <c r="O353" i="12"/>
  <c r="Q353" i="12"/>
  <c r="V353" i="12"/>
  <c r="G355" i="12"/>
  <c r="I355" i="12"/>
  <c r="K355" i="12"/>
  <c r="O355" i="12"/>
  <c r="Q355" i="12"/>
  <c r="V355" i="12"/>
  <c r="G356" i="12"/>
  <c r="M356" i="12" s="1"/>
  <c r="I356" i="12"/>
  <c r="K356" i="12"/>
  <c r="O356" i="12"/>
  <c r="Q356" i="12"/>
  <c r="V356" i="12"/>
  <c r="G358" i="12"/>
  <c r="M358" i="12" s="1"/>
  <c r="I358" i="12"/>
  <c r="K358" i="12"/>
  <c r="O358" i="12"/>
  <c r="Q358" i="12"/>
  <c r="V358" i="12"/>
  <c r="G359" i="12"/>
  <c r="I359" i="12"/>
  <c r="K359" i="12"/>
  <c r="M359" i="12"/>
  <c r="O359" i="12"/>
  <c r="Q359" i="12"/>
  <c r="V359" i="12"/>
  <c r="G365" i="12"/>
  <c r="M365" i="12" s="1"/>
  <c r="I365" i="12"/>
  <c r="K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I370" i="12"/>
  <c r="K370" i="12"/>
  <c r="M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I372" i="12"/>
  <c r="K372" i="12"/>
  <c r="M372" i="12"/>
  <c r="O372" i="12"/>
  <c r="Q372" i="12"/>
  <c r="V372" i="12"/>
  <c r="G373" i="12"/>
  <c r="M373" i="12" s="1"/>
  <c r="I373" i="12"/>
  <c r="K373" i="12"/>
  <c r="O373" i="12"/>
  <c r="Q373" i="12"/>
  <c r="V373" i="12"/>
  <c r="G374" i="12"/>
  <c r="M374" i="12" s="1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M379" i="12" s="1"/>
  <c r="I379" i="12"/>
  <c r="K379" i="12"/>
  <c r="O379" i="12"/>
  <c r="Q379" i="12"/>
  <c r="V379" i="12"/>
  <c r="G381" i="12"/>
  <c r="I381" i="12"/>
  <c r="I380" i="12" s="1"/>
  <c r="K381" i="12"/>
  <c r="K380" i="12" s="1"/>
  <c r="O381" i="12"/>
  <c r="O380" i="12" s="1"/>
  <c r="Q381" i="12"/>
  <c r="Q380" i="12" s="1"/>
  <c r="V381" i="12"/>
  <c r="V380" i="12" s="1"/>
  <c r="G387" i="12"/>
  <c r="M387" i="12" s="1"/>
  <c r="I387" i="12"/>
  <c r="I386" i="12" s="1"/>
  <c r="K387" i="12"/>
  <c r="O387" i="12"/>
  <c r="Q387" i="12"/>
  <c r="V387" i="12"/>
  <c r="G389" i="12"/>
  <c r="I389" i="12"/>
  <c r="K389" i="12"/>
  <c r="M389" i="12"/>
  <c r="O389" i="12"/>
  <c r="Q389" i="12"/>
  <c r="Q386" i="12" s="1"/>
  <c r="V389" i="12"/>
  <c r="G391" i="12"/>
  <c r="I391" i="12"/>
  <c r="K391" i="12"/>
  <c r="M391" i="12"/>
  <c r="O391" i="12"/>
  <c r="Q391" i="12"/>
  <c r="V391" i="12"/>
  <c r="G395" i="12"/>
  <c r="M395" i="12" s="1"/>
  <c r="I395" i="12"/>
  <c r="K395" i="12"/>
  <c r="O395" i="12"/>
  <c r="Q395" i="12"/>
  <c r="V395" i="12"/>
  <c r="G402" i="12"/>
  <c r="M402" i="12" s="1"/>
  <c r="I402" i="12"/>
  <c r="K402" i="12"/>
  <c r="O402" i="12"/>
  <c r="Q402" i="12"/>
  <c r="V402" i="12"/>
  <c r="G406" i="12"/>
  <c r="M406" i="12" s="1"/>
  <c r="I406" i="12"/>
  <c r="K406" i="12"/>
  <c r="O406" i="12"/>
  <c r="Q406" i="12"/>
  <c r="V406" i="12"/>
  <c r="G409" i="12"/>
  <c r="I409" i="12"/>
  <c r="K409" i="12"/>
  <c r="M409" i="12"/>
  <c r="O409" i="12"/>
  <c r="Q409" i="12"/>
  <c r="V409" i="12"/>
  <c r="G411" i="12"/>
  <c r="M411" i="12" s="1"/>
  <c r="I411" i="12"/>
  <c r="K411" i="12"/>
  <c r="O411" i="12"/>
  <c r="Q411" i="12"/>
  <c r="V411" i="12"/>
  <c r="G415" i="12"/>
  <c r="I415" i="12"/>
  <c r="K415" i="12"/>
  <c r="M415" i="12"/>
  <c r="O415" i="12"/>
  <c r="Q415" i="12"/>
  <c r="V415" i="12"/>
  <c r="G416" i="12"/>
  <c r="I72" i="1" s="1"/>
  <c r="I18" i="1" s="1"/>
  <c r="O416" i="12"/>
  <c r="G417" i="12"/>
  <c r="I417" i="12"/>
  <c r="I416" i="12" s="1"/>
  <c r="K417" i="12"/>
  <c r="K416" i="12" s="1"/>
  <c r="M417" i="12"/>
  <c r="M416" i="12" s="1"/>
  <c r="O417" i="12"/>
  <c r="Q417" i="12"/>
  <c r="Q416" i="12" s="1"/>
  <c r="V417" i="12"/>
  <c r="V416" i="12" s="1"/>
  <c r="G419" i="12"/>
  <c r="I419" i="12"/>
  <c r="K419" i="12"/>
  <c r="M419" i="12"/>
  <c r="O419" i="12"/>
  <c r="Q419" i="12"/>
  <c r="V419" i="12"/>
  <c r="G421" i="12"/>
  <c r="I421" i="12"/>
  <c r="K421" i="12"/>
  <c r="O421" i="12"/>
  <c r="Q421" i="12"/>
  <c r="V421" i="12"/>
  <c r="G422" i="12"/>
  <c r="I422" i="12"/>
  <c r="K422" i="12"/>
  <c r="M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5" i="12"/>
  <c r="M425" i="12" s="1"/>
  <c r="I425" i="12"/>
  <c r="K425" i="12"/>
  <c r="O425" i="12"/>
  <c r="Q425" i="12"/>
  <c r="V425" i="12"/>
  <c r="G427" i="12"/>
  <c r="I427" i="12"/>
  <c r="I426" i="12" s="1"/>
  <c r="K427" i="12"/>
  <c r="O427" i="12"/>
  <c r="Q427" i="12"/>
  <c r="V427" i="12"/>
  <c r="G429" i="12"/>
  <c r="I429" i="12"/>
  <c r="K429" i="12"/>
  <c r="M429" i="12"/>
  <c r="O429" i="12"/>
  <c r="Q429" i="12"/>
  <c r="Q426" i="12" s="1"/>
  <c r="V429" i="12"/>
  <c r="G431" i="12"/>
  <c r="M431" i="12" s="1"/>
  <c r="I431" i="12"/>
  <c r="K431" i="12"/>
  <c r="O431" i="12"/>
  <c r="Q431" i="12"/>
  <c r="V431" i="12"/>
  <c r="AE433" i="12"/>
  <c r="F40" i="1" s="1"/>
  <c r="I20" i="1"/>
  <c r="I67" i="12" l="1"/>
  <c r="Q258" i="12"/>
  <c r="O305" i="12"/>
  <c r="K330" i="12"/>
  <c r="I258" i="12"/>
  <c r="V67" i="12"/>
  <c r="K426" i="12"/>
  <c r="Q49" i="12"/>
  <c r="Q327" i="12"/>
  <c r="O258" i="12"/>
  <c r="G390" i="12"/>
  <c r="I71" i="1" s="1"/>
  <c r="K258" i="12"/>
  <c r="O170" i="12"/>
  <c r="I49" i="12"/>
  <c r="M328" i="12"/>
  <c r="V55" i="12"/>
  <c r="V49" i="12"/>
  <c r="V8" i="12"/>
  <c r="O293" i="12"/>
  <c r="V198" i="12"/>
  <c r="K8" i="12"/>
  <c r="V418" i="12"/>
  <c r="K147" i="12"/>
  <c r="K55" i="12"/>
  <c r="Q79" i="12"/>
  <c r="Q198" i="12"/>
  <c r="K198" i="12"/>
  <c r="V386" i="12"/>
  <c r="O386" i="12"/>
  <c r="K386" i="12"/>
  <c r="O390" i="12"/>
  <c r="M386" i="12"/>
  <c r="K265" i="12"/>
  <c r="V293" i="12"/>
  <c r="I198" i="12"/>
  <c r="K418" i="12"/>
  <c r="O55" i="12"/>
  <c r="Q222" i="12"/>
  <c r="I222" i="12"/>
  <c r="K222" i="12"/>
  <c r="O147" i="12"/>
  <c r="O79" i="12"/>
  <c r="I79" i="12"/>
  <c r="Q147" i="12"/>
  <c r="I147" i="12"/>
  <c r="G198" i="12"/>
  <c r="I57" i="1" s="1"/>
  <c r="F39" i="1"/>
  <c r="F41" i="1"/>
  <c r="K354" i="12"/>
  <c r="M390" i="12"/>
  <c r="V170" i="12"/>
  <c r="V426" i="12"/>
  <c r="G418" i="12"/>
  <c r="I73" i="1" s="1"/>
  <c r="M421" i="12"/>
  <c r="M418" i="12" s="1"/>
  <c r="Q354" i="12"/>
  <c r="I354" i="12"/>
  <c r="O354" i="12"/>
  <c r="Q330" i="12"/>
  <c r="I330" i="12"/>
  <c r="O330" i="12"/>
  <c r="M305" i="12"/>
  <c r="Q293" i="12"/>
  <c r="I293" i="12"/>
  <c r="Q265" i="12"/>
  <c r="I265" i="12"/>
  <c r="O265" i="12"/>
  <c r="V222" i="12"/>
  <c r="M170" i="12"/>
  <c r="K79" i="12"/>
  <c r="G67" i="12"/>
  <c r="I52" i="1" s="1"/>
  <c r="M68" i="12"/>
  <c r="M67" i="12" s="1"/>
  <c r="G55" i="12"/>
  <c r="I51" i="1" s="1"/>
  <c r="M59" i="12"/>
  <c r="M55" i="12"/>
  <c r="G8" i="12"/>
  <c r="I49" i="1" s="1"/>
  <c r="M11" i="12"/>
  <c r="M8" i="12" s="1"/>
  <c r="G354" i="12"/>
  <c r="M355" i="12"/>
  <c r="M354" i="12" s="1"/>
  <c r="AF433" i="12"/>
  <c r="M427" i="12"/>
  <c r="M426" i="12" s="1"/>
  <c r="G426" i="12"/>
  <c r="I74" i="1" s="1"/>
  <c r="I19" i="1" s="1"/>
  <c r="I390" i="12"/>
  <c r="G305" i="12"/>
  <c r="I64" i="1" s="1"/>
  <c r="M222" i="12"/>
  <c r="G170" i="12"/>
  <c r="I56" i="1" s="1"/>
  <c r="G147" i="12"/>
  <c r="I54" i="1" s="1"/>
  <c r="M151" i="12"/>
  <c r="M147" i="12" s="1"/>
  <c r="V79" i="12"/>
  <c r="O67" i="12"/>
  <c r="O8" i="12"/>
  <c r="G330" i="12"/>
  <c r="I66" i="1" s="1"/>
  <c r="M331" i="12"/>
  <c r="M330" i="12" s="1"/>
  <c r="V305" i="12"/>
  <c r="G265" i="12"/>
  <c r="I61" i="1" s="1"/>
  <c r="M266" i="12"/>
  <c r="M265" i="12" s="1"/>
  <c r="G258" i="12"/>
  <c r="I60" i="1" s="1"/>
  <c r="M259" i="12"/>
  <c r="M258" i="12" s="1"/>
  <c r="O418" i="12"/>
  <c r="K390" i="12"/>
  <c r="Q390" i="12"/>
  <c r="G380" i="12"/>
  <c r="I69" i="1" s="1"/>
  <c r="M381" i="12"/>
  <c r="M380" i="12" s="1"/>
  <c r="O426" i="12"/>
  <c r="Q418" i="12"/>
  <c r="I418" i="12"/>
  <c r="V390" i="12"/>
  <c r="V354" i="12"/>
  <c r="V330" i="12"/>
  <c r="M327" i="12"/>
  <c r="K305" i="12"/>
  <c r="Q305" i="12"/>
  <c r="I305" i="12"/>
  <c r="M293" i="12"/>
  <c r="V265" i="12"/>
  <c r="V258" i="12"/>
  <c r="O222" i="12"/>
  <c r="M198" i="12"/>
  <c r="K170" i="12"/>
  <c r="Q170" i="12"/>
  <c r="I170" i="12"/>
  <c r="M79" i="12"/>
  <c r="K67" i="12"/>
  <c r="Q55" i="12"/>
  <c r="I55" i="12"/>
  <c r="G49" i="12"/>
  <c r="I50" i="1" s="1"/>
  <c r="M50" i="12"/>
  <c r="M49" i="12" s="1"/>
  <c r="Q8" i="12"/>
  <c r="I8" i="12"/>
  <c r="G386" i="12"/>
  <c r="I70" i="1" s="1"/>
  <c r="G256" i="12"/>
  <c r="I59" i="1" s="1"/>
  <c r="G222" i="12"/>
  <c r="I58" i="1" s="1"/>
  <c r="G79" i="12"/>
  <c r="I53" i="1" s="1"/>
  <c r="J28" i="1"/>
  <c r="J26" i="1"/>
  <c r="G38" i="1"/>
  <c r="F38" i="1"/>
  <c r="J23" i="1"/>
  <c r="J24" i="1"/>
  <c r="J25" i="1"/>
  <c r="J27" i="1"/>
  <c r="E24" i="1"/>
  <c r="E26" i="1"/>
  <c r="I16" i="1" l="1"/>
  <c r="G40" i="1"/>
  <c r="H40" i="1" s="1"/>
  <c r="I40" i="1" s="1"/>
  <c r="G41" i="1"/>
  <c r="G39" i="1"/>
  <c r="G42" i="1" s="1"/>
  <c r="G25" i="1" s="1"/>
  <c r="A25" i="1" s="1"/>
  <c r="H41" i="1"/>
  <c r="I41" i="1" s="1"/>
  <c r="F42" i="1"/>
  <c r="G433" i="12"/>
  <c r="I67" i="1"/>
  <c r="H39" i="1" l="1"/>
  <c r="I39" i="1" s="1"/>
  <c r="I42" i="1" s="1"/>
  <c r="G26" i="1"/>
  <c r="A26" i="1"/>
  <c r="H42" i="1"/>
  <c r="I75" i="1"/>
  <c r="I17" i="1"/>
  <c r="I21" i="1" s="1"/>
  <c r="G28" i="1"/>
  <c r="G23" i="1"/>
  <c r="A23" i="1" s="1"/>
  <c r="A24" i="1" s="1"/>
  <c r="J39" i="1" l="1"/>
  <c r="J42" i="1" s="1"/>
  <c r="J40" i="1"/>
  <c r="J41" i="1"/>
  <c r="G24" i="1"/>
  <c r="A27" i="1" s="1"/>
  <c r="A29" i="1" s="1"/>
  <c r="J73" i="1"/>
  <c r="J56" i="1"/>
  <c r="J64" i="1"/>
  <c r="J54" i="1"/>
  <c r="J60" i="1"/>
  <c r="J55" i="1"/>
  <c r="J63" i="1"/>
  <c r="J71" i="1"/>
  <c r="J72" i="1"/>
  <c r="J50" i="1"/>
  <c r="J62" i="1"/>
  <c r="J68" i="1"/>
  <c r="J57" i="1"/>
  <c r="J65" i="1"/>
  <c r="J49" i="1"/>
  <c r="J74" i="1"/>
  <c r="J52" i="1"/>
  <c r="J53" i="1"/>
  <c r="J61" i="1"/>
  <c r="J69" i="1"/>
  <c r="J66" i="1"/>
  <c r="J58" i="1"/>
  <c r="J70" i="1"/>
  <c r="J51" i="1"/>
  <c r="J59" i="1"/>
  <c r="J67" i="1"/>
  <c r="G29" i="1" l="1"/>
  <c r="G27" i="1" s="1"/>
  <c r="J75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Doležal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<sst xmlns="http://schemas.openxmlformats.org/spreadsheetml/2006/main" count="1805" uniqueCount="597">
  <si>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</si>
  <si>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</si>
  <si>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</si>
  <si>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</si>
  <si>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</si>
  <si>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</si>
  <si>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</si>
  <si>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</si>
  <si>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</si>
  <si>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</si>
  <si>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</si>
  <si>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</si>
  <si>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</si>
  <si>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</si>
  <si>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</si>
  <si>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</si>
  <si>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</si>
  <si>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</si>
  <si>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</si>
  <si>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</si>
  <si>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</si>
  <si>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</si>
  <si>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</si>
  <si>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</si>
  <si>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</si>
  <si>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</si>
  <si>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</si>
  <si>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</si>
  <si>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</si>
  <si>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</si>
  <si>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</si>
  <si>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</si>
  <si>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</si>
  <si>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</si>
  <si>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</si>
  <si>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</si>
  <si>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</si>
  <si>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</si>
  <si>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</si>
  <si>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</si>
  <si>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</si>
  <si>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</si>
  <si>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</si>
  <si>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011</t>
  </si>
  <si>
    <t>práce HSV,PSV,M</t>
  </si>
  <si>
    <t>SO 01</t>
  </si>
  <si>
    <t>Objekt MŠ</t>
  </si>
  <si>
    <t>Objekt:</t>
  </si>
  <si>
    <t>Rozpočet:</t>
  </si>
  <si>
    <t>202062</t>
  </si>
  <si>
    <t>Dovýměna oken a zateplení objektu</t>
  </si>
  <si>
    <t>INTAR a.s.</t>
  </si>
  <si>
    <t>Bezručova 81/17a</t>
  </si>
  <si>
    <t>Brno-Staré Brno</t>
  </si>
  <si>
    <t>60200</t>
  </si>
  <si>
    <t>25594443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</si>
  <si>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</si>
  <si>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</si>
  <si>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</si>
  <si>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</si>
  <si>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</si>
  <si>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</si>
  <si>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</si>
  <si>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</si>
  <si>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</si>
  <si>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</si>
  <si>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</si>
  <si>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</si>
  <si>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</si>
  <si>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62</t>
  </si>
  <si>
    <t>Úpravy povrchů vnější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</si>
  <si>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</si>
  <si>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</si>
  <si>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</si>
  <si>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</si>
  <si>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</si>
  <si>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</si>
  <si>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</si>
  <si>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</si>
  <si>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</si>
  <si>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</si>
  <si>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</si>
  <si>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</si>
  <si>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</si>
  <si>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</si>
  <si>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</si>
  <si>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</si>
  <si>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</si>
  <si>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</si>
  <si>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</si>
  <si>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</si>
  <si>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</si>
  <si>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</si>
  <si>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</si>
  <si>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</si>
  <si>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</si>
  <si>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</si>
  <si>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</si>
  <si>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</si>
  <si>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770</t>
  </si>
  <si>
    <t>otvorové výplně z hliníku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</si>
  <si>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</si>
  <si>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</si>
  <si>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</si>
  <si>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</si>
  <si>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</si>
  <si>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</si>
  <si>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</si>
  <si>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</si>
  <si>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</si>
  <si>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</si>
  <si>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</si>
  <si>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</si>
  <si>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</si>
  <si>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</si>
  <si>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</si>
  <si>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</si>
  <si>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</si>
  <si>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</si>
  <si>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</si>
  <si>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</si>
  <si>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</si>
  <si>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</si>
  <si>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</si>
  <si>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</si>
  <si>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</si>
  <si>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</si>
  <si>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</si>
  <si>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</si>
  <si>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</si>
  <si>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</si>
  <si>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</si>
  <si>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</si>
  <si>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</si>
  <si>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</si>
  <si>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</si>
  <si>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</si>
  <si>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</si>
  <si>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</si>
  <si>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</si>
  <si>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</si>
  <si>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122207119R00</t>
  </si>
  <si>
    <t>Příplatek za lepivost horniny 3</t>
  </si>
  <si>
    <t>m3</t>
  </si>
  <si>
    <t>RTS 20/ I</t>
  </si>
  <si>
    <t>Indiv</t>
  </si>
  <si>
    <t>Práce</t>
  </si>
  <si>
    <t>POL1_</t>
  </si>
  <si>
    <t>0,5*56,73</t>
  </si>
  <si>
    <t>VV</t>
  </si>
  <si>
    <t>139601101R00</t>
  </si>
  <si>
    <t>Ruční výkop jam, rýh a šachet v hornině tř. 1 - 2</t>
  </si>
  <si>
    <t>27,92*2*0,6*0,9</t>
  </si>
  <si>
    <t>(4,95+9,88+1,525+1,19)*0,6*0,9</t>
  </si>
  <si>
    <t>(9,35+12,98+9,35)*0,6*0,9</t>
  </si>
  <si>
    <t>162201102R00</t>
  </si>
  <si>
    <t>Vodorovné přemístění výkopku z hor.1-4 do 50 m</t>
  </si>
  <si>
    <t xml:space="preserve">odpočet : </t>
  </si>
  <si>
    <t>-0,47*0,6*(27,92+27,92+4,95+9,88+1,525+1,19+9,35+12,98)</t>
  </si>
  <si>
    <t>-0,47*9,35*0,6</t>
  </si>
  <si>
    <t>162701105R00</t>
  </si>
  <si>
    <t>Vodorovné přemístění výkopku z hor.1-4 do 10000 m</t>
  </si>
  <si>
    <t>167101101R00</t>
  </si>
  <si>
    <t>Nakládání výkopku z hor.1-4 v množství do 100 m3</t>
  </si>
  <si>
    <t>171201201R00</t>
  </si>
  <si>
    <t>Uložení sypaniny na skl.-sypanina na výšku přes 2m</t>
  </si>
  <si>
    <t>174101102R00</t>
  </si>
  <si>
    <t>Zásyp ruční se zhutněním</t>
  </si>
  <si>
    <t>56,74-27,11</t>
  </si>
  <si>
    <t>199000002R00</t>
  </si>
  <si>
    <t>Poplatek za skládku horniny 1- 4</t>
  </si>
  <si>
    <t>212753213R00</t>
  </si>
  <si>
    <t>Montáž tuhé drenáž. trubky do rýhy DN 80</t>
  </si>
  <si>
    <t>m</t>
  </si>
  <si>
    <t>angl.dvorky : 8*1</t>
  </si>
  <si>
    <t>121</t>
  </si>
  <si>
    <t>28611053R</t>
  </si>
  <si>
    <t>trubka drenážní PVC DN 80 perforovaná</t>
  </si>
  <si>
    <t>SPCM</t>
  </si>
  <si>
    <t>Specifikace</t>
  </si>
  <si>
    <t>POL3_</t>
  </si>
  <si>
    <t>129*1,1</t>
  </si>
  <si>
    <t>417321315R00</t>
  </si>
  <si>
    <t>Ztužující pásy a věnce z betonu železového C 20/25</t>
  </si>
  <si>
    <t>věnecV101,šíře 125mm : 0,125*97*0,15</t>
  </si>
  <si>
    <t>vnec V102,šíře 4250mm : 0,45*29*0,175</t>
  </si>
  <si>
    <t>417351115R00</t>
  </si>
  <si>
    <t>Bednění ztužujících pásů a věnců - zřízení</t>
  </si>
  <si>
    <t>m2</t>
  </si>
  <si>
    <t>V 101 : (0,15+0,152)*97</t>
  </si>
  <si>
    <t>V 102 : (0,175+0,175)*29</t>
  </si>
  <si>
    <t>417351116R00</t>
  </si>
  <si>
    <t>Bednění ztužujících pásů a věnců - odstranění</t>
  </si>
  <si>
    <t>417361821R00</t>
  </si>
  <si>
    <t>Výztuž ztužujících pásů a věnců z oceli 10505(R)</t>
  </si>
  <si>
    <t>t</t>
  </si>
  <si>
    <t>0,1714</t>
  </si>
  <si>
    <t>451971112R00</t>
  </si>
  <si>
    <t>Položení vrstvy z geotextilie, uchycení sponami</t>
  </si>
  <si>
    <t>S dodáním spon.</t>
  </si>
  <si>
    <t>POP</t>
  </si>
  <si>
    <t>564791111R00</t>
  </si>
  <si>
    <t>Podklad pro zpevněné plochy z kam.drceného 4-8mm</t>
  </si>
  <si>
    <t>Včetně kameniva, rozprostření a zhutnění podkladu.</t>
  </si>
  <si>
    <t>36,14*0,04</t>
  </si>
  <si>
    <t>564851112R00</t>
  </si>
  <si>
    <t>Podklad ze štěrkodrti po zhutnění tloušťky 16 cm</t>
  </si>
  <si>
    <t>121,38*0,3</t>
  </si>
  <si>
    <t>564962111R00</t>
  </si>
  <si>
    <t>Podklad z mechanicky zpevněného kameniva tl. 18cm</t>
  </si>
  <si>
    <t>596811111RT2</t>
  </si>
  <si>
    <t>Kladení dlaždic kom.pro pěší, lože z kameniva těž. včetně dlaždic betonových HBB 30/30/5 cm</t>
  </si>
  <si>
    <t>m.č.110 : 14,5</t>
  </si>
  <si>
    <t>620991121R00</t>
  </si>
  <si>
    <t>Zakrývání výplní vnějších otvorů z lešení</t>
  </si>
  <si>
    <t>nová okna a dveře : 5*4,2*1,65</t>
  </si>
  <si>
    <t>1*4,2*2,1</t>
  </si>
  <si>
    <t>4,2*2,65</t>
  </si>
  <si>
    <t>12*1,2*0,6</t>
  </si>
  <si>
    <t>2*1,05*0,6</t>
  </si>
  <si>
    <t>6*4,2*0,45</t>
  </si>
  <si>
    <t>6*4,2*0,5</t>
  </si>
  <si>
    <t>2*0,9*2,55</t>
  </si>
  <si>
    <t>1*4,2*2,55</t>
  </si>
  <si>
    <t>stávající okna a dveře : 4*4*1,2*1,65</t>
  </si>
  <si>
    <t>4*4,2*2,55</t>
  </si>
  <si>
    <t>-3,15*0,55*3</t>
  </si>
  <si>
    <t>3*3*1,2*1,05</t>
  </si>
  <si>
    <t>3*0,9*2,55</t>
  </si>
  <si>
    <t>622311524RV1</t>
  </si>
  <si>
    <t>Zateplovací systém u základů XPS tl. 140 mm zakončený stěrkou s výztužnou tkaninou</t>
  </si>
  <si>
    <t>Položka neobsahuje kontaktní nátěr a povrchovou úpravu omítkou.</t>
  </si>
  <si>
    <t>Součinitel tepelné vodivosti izolantu je 0,038 W/mK.</t>
  </si>
  <si>
    <t>u základů : 3*70,08</t>
  </si>
  <si>
    <t>622311525RU1</t>
  </si>
  <si>
    <t>Zateplovací systém , sokl, XPS tl. 160 mm s mozaikovou omítkou 5,5 kg/m2</t>
  </si>
  <si>
    <t>sokl : 0,3*(27,92+27,92+9,35*12,98+9,35+9,35+12,98+9,35)</t>
  </si>
  <si>
    <t>(4,24+3,45+4,24+3,45)*0,3</t>
  </si>
  <si>
    <t>622311335RT3</t>
  </si>
  <si>
    <t>Zatepl.systém  fasáda, EPS F plus tl.160 mm s omítkou SilikonTop K2</t>
  </si>
  <si>
    <t>Součinitel tepelné vodivosti izolantu je 0,032 W/mK.</t>
  </si>
  <si>
    <t>4,24*2*6,72</t>
  </si>
  <si>
    <t>27,92*2*6,72</t>
  </si>
  <si>
    <t>2,87*2*(12,92-4,24-3,45)</t>
  </si>
  <si>
    <t>odpočet výplně otvorů : -5*4,2*1,65</t>
  </si>
  <si>
    <t>-4,2*2,1</t>
  </si>
  <si>
    <t>-4,2*2,55</t>
  </si>
  <si>
    <t>- : -6*4,2*0,45</t>
  </si>
  <si>
    <t>-6*4,2*0,5</t>
  </si>
  <si>
    <t>-12*1,2*0,6</t>
  </si>
  <si>
    <t>-2*1,05*0,6</t>
  </si>
  <si>
    <t>-2*0,9*2,55</t>
  </si>
  <si>
    <t xml:space="preserve">odpočet stávajících výplní otvorů : </t>
  </si>
  <si>
    <t>-4*4*1,2*1,65</t>
  </si>
  <si>
    <t>-4*4,2*2,55</t>
  </si>
  <si>
    <t>-3*3*1,2*1,05</t>
  </si>
  <si>
    <t>-3*0,9*2,55</t>
  </si>
  <si>
    <t>622311016R00</t>
  </si>
  <si>
    <t>Soklová lišta hliník KZS tl. 160 mm</t>
  </si>
  <si>
    <t>27,92*2</t>
  </si>
  <si>
    <t>622311111R00</t>
  </si>
  <si>
    <t>Dilatační profil KZS průběžný</t>
  </si>
  <si>
    <t>4*4,95</t>
  </si>
  <si>
    <t>622904112R00</t>
  </si>
  <si>
    <t>Očištění fasád tlakovou vodou složitost 1 - 2</t>
  </si>
  <si>
    <t xml:space="preserve">odpočet výplně otvorů : </t>
  </si>
  <si>
    <t>-5*4,2*1,65</t>
  </si>
  <si>
    <t>621R</t>
  </si>
  <si>
    <t>doplnění zdiva,zapravení po výměně oken</t>
  </si>
  <si>
    <t>otvor</t>
  </si>
  <si>
    <t>Vlastní</t>
  </si>
  <si>
    <t>648991111R00</t>
  </si>
  <si>
    <t>Osazení parapet.desek plast.  š. do 20cm</t>
  </si>
  <si>
    <t>6*1,2</t>
  </si>
  <si>
    <t>9*4,2</t>
  </si>
  <si>
    <t>648991113R00</t>
  </si>
  <si>
    <t>Osazení parapet.desek plast.  š.nad 20cm</t>
  </si>
  <si>
    <t>13*1,2</t>
  </si>
  <si>
    <t>1,2</t>
  </si>
  <si>
    <t>2*1,05</t>
  </si>
  <si>
    <t>6*4,2</t>
  </si>
  <si>
    <t>60775370R</t>
  </si>
  <si>
    <t>Parapet interiér PV komůrkový š. 150 mm bílý komůrkový, s nosem 40 mm</t>
  </si>
  <si>
    <t>60775373R</t>
  </si>
  <si>
    <t>Parapet interiérpvc, komůrkový š. 300 mm bílý komůrkový, s nosem 40 mm</t>
  </si>
  <si>
    <t>60775375R</t>
  </si>
  <si>
    <t>Parapet interiér PVC komůrkový š. 400 mm bílý komůrkový, s nosem 40 mm</t>
  </si>
  <si>
    <t>7701R</t>
  </si>
  <si>
    <t>pol. AL01, hlíková sestava 4200x2550mm s dv. dveřmi ,izolační trojsko,samozavírač,klika-koule, bezpečnostní kování</t>
  </si>
  <si>
    <t>kpl</t>
  </si>
  <si>
    <t>917862111RT5</t>
  </si>
  <si>
    <t>Osazení stojat. obrub.bet. s opěrou,lože z C 12/15 včetně obrubníku ABO 100/10/25</t>
  </si>
  <si>
    <t>121,38</t>
  </si>
  <si>
    <t>941941291R00</t>
  </si>
  <si>
    <t>Příplatek za každý měsíc použití lešení k pol.1041</t>
  </si>
  <si>
    <t>2*486,77</t>
  </si>
  <si>
    <t>941941831R00</t>
  </si>
  <si>
    <t>Demontáž lešení leh.řad.s podlahami,š.1 m, H 10 m</t>
  </si>
  <si>
    <t>27,92*2*6,6</t>
  </si>
  <si>
    <t>(4,375+4,4)*6,15</t>
  </si>
  <si>
    <t>12,6*2*2,55</t>
  </si>
  <si>
    <t>941944031R00</t>
  </si>
  <si>
    <t>Montáž lešení leh.řad.bez podlah,š.1 m,H do 10 m</t>
  </si>
  <si>
    <t>Včetně kotvení lešení.</t>
  </si>
  <si>
    <t>944944011R00</t>
  </si>
  <si>
    <t>Montáž ochranné sítě z umělých vláken</t>
  </si>
  <si>
    <t>944944081R00</t>
  </si>
  <si>
    <t>Demontáž ochranné sítě z umělých vláken</t>
  </si>
  <si>
    <t>486,77</t>
  </si>
  <si>
    <t>944945012R00</t>
  </si>
  <si>
    <t>Montáž záchytné stříšky H 4,5 m, šířky do 2 m</t>
  </si>
  <si>
    <t>4*2</t>
  </si>
  <si>
    <t>944945013R00</t>
  </si>
  <si>
    <t>Montáž záchytné stříšky H 4,5 m, šířky nad 2 m</t>
  </si>
  <si>
    <t>944945192R00</t>
  </si>
  <si>
    <t>Příplatek za každý měsíc použ.stříšky, k pol. 5012</t>
  </si>
  <si>
    <t>2*8</t>
  </si>
  <si>
    <t>944945193R00</t>
  </si>
  <si>
    <t>Příplatek za každý měsíc použ.stříšky, k pol. 5013</t>
  </si>
  <si>
    <t>2*4,2</t>
  </si>
  <si>
    <t>944945812R00</t>
  </si>
  <si>
    <t>Demontáž záchytné stříšky H 4,5 m, šířky do 2 m</t>
  </si>
  <si>
    <t>8</t>
  </si>
  <si>
    <t>944945813R00</t>
  </si>
  <si>
    <t>Demontáž záchytné stříšky H 4,5 m, šířky nad 2 m</t>
  </si>
  <si>
    <t>952901111R00</t>
  </si>
  <si>
    <t>Vyčištění budov o výšce podlaží do 4 m</t>
  </si>
  <si>
    <t>0,5*543</t>
  </si>
  <si>
    <t>952901110R00</t>
  </si>
  <si>
    <t>Čištění mytím vnějších ploch oken a dveří</t>
  </si>
  <si>
    <t>20*1,2*1,65</t>
  </si>
  <si>
    <t>1*1,35*2,55</t>
  </si>
  <si>
    <t>952902110R00</t>
  </si>
  <si>
    <t>Čištění zametáním v místnostech a chodbách</t>
  </si>
  <si>
    <t>953981302R00</t>
  </si>
  <si>
    <t>Chemické kotvy, cihly, hl. 90 mm, M10, malta POLY</t>
  </si>
  <si>
    <t>kus</t>
  </si>
  <si>
    <t>194+60</t>
  </si>
  <si>
    <t>962081141R00</t>
  </si>
  <si>
    <t>Bourání stěn ze skleněných tvárnic tl. 15 cm</t>
  </si>
  <si>
    <t>2NP : 6*4,2*0,45</t>
  </si>
  <si>
    <t>965081813RT1</t>
  </si>
  <si>
    <t>Bourání dlažeb betonových nad 1 m2 ručně, dlaždice teracové</t>
  </si>
  <si>
    <t>38,14/0,09*0,25</t>
  </si>
  <si>
    <t>968072456R00</t>
  </si>
  <si>
    <t>Vybourání kovových dveřních zárubní pl. nad 2 m2</t>
  </si>
  <si>
    <t>4,2*2,55</t>
  </si>
  <si>
    <t>1,35+2,55</t>
  </si>
  <si>
    <t>0,9*2,55</t>
  </si>
  <si>
    <t>968083003R00</t>
  </si>
  <si>
    <t>Vybourání plastových oken</t>
  </si>
  <si>
    <t>5*4,2*1,65</t>
  </si>
  <si>
    <t>1*4,2*2,65</t>
  </si>
  <si>
    <t>968095002R00</t>
  </si>
  <si>
    <t>Bourání parapetů vnějších  do 50 cm</t>
  </si>
  <si>
    <t>90</t>
  </si>
  <si>
    <t>968096001R00</t>
  </si>
  <si>
    <t>Bourání parapetů plastových š. do 400mm</t>
  </si>
  <si>
    <t>1*1,2</t>
  </si>
  <si>
    <t>974031165R00</t>
  </si>
  <si>
    <t>Vysekání rýh ve zdi cihelné 15 x 20 cm</t>
  </si>
  <si>
    <t>Včetně pomocného lešení o výšce podlahy do 1900 mm a pro zatížení do 1,5 kPa  (150 kg/m2).</t>
  </si>
  <si>
    <t>22</t>
  </si>
  <si>
    <t>999281111R00</t>
  </si>
  <si>
    <t>Přesun hmot pro opravy a údržbu do výšky 25 m</t>
  </si>
  <si>
    <t>POL1_1</t>
  </si>
  <si>
    <t>711212002R00</t>
  </si>
  <si>
    <t>Hydroizolační povlak - nátěr nebo stěrka</t>
  </si>
  <si>
    <t>dvouvrstvá</t>
  </si>
  <si>
    <t>angl.dvorky : 8*(0,9+0,45)*1,2</t>
  </si>
  <si>
    <t>711823121RT5</t>
  </si>
  <si>
    <t>Montáž nopové fólie svisle včetně dodávky fólie DEKDREN N8</t>
  </si>
  <si>
    <t>u základů : 210,24</t>
  </si>
  <si>
    <t>998711201R00</t>
  </si>
  <si>
    <t>Přesun hmot pro izolace proti vodě, výšky do 6 m</t>
  </si>
  <si>
    <t>POL1_7</t>
  </si>
  <si>
    <t>712311111RZ1</t>
  </si>
  <si>
    <t>Povlaková krytina střech do 10°, za studena SA 1 x nátěr - včetně dodávky SA</t>
  </si>
  <si>
    <t>690,17</t>
  </si>
  <si>
    <t>712351111RT2</t>
  </si>
  <si>
    <t>Povlaková krytina střech do 10°,samolepicím pásem včetně dodávky asfalt.pásu</t>
  </si>
  <si>
    <t>12,4*9,225</t>
  </si>
  <si>
    <t>12,4*9,2</t>
  </si>
  <si>
    <t>27,175*6,7</t>
  </si>
  <si>
    <t>2*2*(9,35+12,65)*(0,355+0,4)</t>
  </si>
  <si>
    <t>26,56*0,6</t>
  </si>
  <si>
    <t>10,2</t>
  </si>
  <si>
    <t>712351111RT4</t>
  </si>
  <si>
    <t>Povlaková krytina střech do 30°,samolepicím pásem včetně dodávky asfalt. pásu</t>
  </si>
  <si>
    <t>27,92*6,7</t>
  </si>
  <si>
    <t>712373111RS3</t>
  </si>
  <si>
    <t>Krytina střech do 10° fólie, 6 kotev/m2, na beton tl. izolace do 160 mm,  tl. 1,5 mm</t>
  </si>
  <si>
    <t>včetně ukotvení k podkladu hmoždinkami, svaření všech spojů a překrytí kotev fólií.</t>
  </si>
  <si>
    <t>712378005R00</t>
  </si>
  <si>
    <t>Stěnová lišta vyhnutá VIPLANYL RŠ 70 mm</t>
  </si>
  <si>
    <t>Úprava délky a připevnění stěnové lišty natloukacími hmoždinkami včetně dodávky lišty.</t>
  </si>
  <si>
    <t>32</t>
  </si>
  <si>
    <t>712471801RZ4</t>
  </si>
  <si>
    <t>Povlaková krytina do 30°, fólií PVC,kotvy 6ks/m2 dle kotevního pl 1 vrstva - včetně fólie  tl. 1,5 mm</t>
  </si>
  <si>
    <t>27,92*6,7*1,2</t>
  </si>
  <si>
    <t>69366199R</t>
  </si>
  <si>
    <t>Geotextilie FILTEK 500 g/m2 š. 200cm 100% PP</t>
  </si>
  <si>
    <t>998712202R00</t>
  </si>
  <si>
    <t>Přesun hmot pro povlakové krytiny, výšky do 12 m</t>
  </si>
  <si>
    <t>713111231R00</t>
  </si>
  <si>
    <t>Montáž parozábrany stropů shora s přelepením spojů</t>
  </si>
  <si>
    <t>včetně dodávky fólie a spojovacích prostředků.</t>
  </si>
  <si>
    <t>13,6*26,83-1,2</t>
  </si>
  <si>
    <t>713104312R00</t>
  </si>
  <si>
    <t>Odstr.tep.izol.střech pl.,lepené,EPS tl.100-200 mm</t>
  </si>
  <si>
    <t>713141131R00</t>
  </si>
  <si>
    <t>Izolace tepelná střech plně lep.za studena,1vrstvá</t>
  </si>
  <si>
    <t>26,83*13,6-1,2</t>
  </si>
  <si>
    <t>28375460R</t>
  </si>
  <si>
    <t>Polystyren extrudovaný XPS</t>
  </si>
  <si>
    <t>26,83*13,6*1,2*0,15</t>
  </si>
  <si>
    <t>998713202R00</t>
  </si>
  <si>
    <t>Přesun hmot pro izolace tepelné, výšky do 12 m</t>
  </si>
  <si>
    <t>721242110RT1</t>
  </si>
  <si>
    <t>Lapač střešních splavenin PP HL600, kloub zápachová klapka, koš na listí,</t>
  </si>
  <si>
    <t>764352207R00</t>
  </si>
  <si>
    <t>Žlaby z Pz plechu podokapní půlkruhové, rš 500 mm,KL 14</t>
  </si>
  <si>
    <t>2*27</t>
  </si>
  <si>
    <t>764410240R00</t>
  </si>
  <si>
    <t>Oplechování parapetů včetně rohů Pz, rš 250 mm,ozn.KL 09</t>
  </si>
  <si>
    <t>764410250R00</t>
  </si>
  <si>
    <t>Oplechování parapetů včetně rohů Pz, rš 430 mm, ozn.  01,02,03,04,05</t>
  </si>
  <si>
    <t>18*4,2+3*3,15+3*2,1+3*1,05+6*1,2</t>
  </si>
  <si>
    <t>764410250RT2</t>
  </si>
  <si>
    <t>Oplechování parapetů včetně rohů Pz, rš 330 mm,KL 08</t>
  </si>
  <si>
    <t>764430230R00</t>
  </si>
  <si>
    <t>Oplechování zdí z Pz plechu, rš 480 mm, ozn.KL10,13</t>
  </si>
  <si>
    <t>71+2</t>
  </si>
  <si>
    <t>764430240R00</t>
  </si>
  <si>
    <t>Oplechování zdí z Pz plechu, rš 500 mm, KL</t>
  </si>
  <si>
    <t>764430260R00</t>
  </si>
  <si>
    <t>Oplechování zdí z Pz plechu, rš 800mm,ozn.KL 11</t>
  </si>
  <si>
    <t>30</t>
  </si>
  <si>
    <t>764551604RT3</t>
  </si>
  <si>
    <t>Svod z Ti Zn RHEINZINK, kruhový, D 125 mm, ozn.KL 15,16 plech prePATINA schiefergrau</t>
  </si>
  <si>
    <t>včetně objímek a spojovacího materiálu.</t>
  </si>
  <si>
    <t>764311822R00</t>
  </si>
  <si>
    <t>Demont. krytiny, tabule 2 x 1 m, nad 25 m2, do 30°</t>
  </si>
  <si>
    <t>13,6*29,72</t>
  </si>
  <si>
    <t>76441024R00</t>
  </si>
  <si>
    <t>Oplechování parapetů včetně rohů Pz, rš 260 mm</t>
  </si>
  <si>
    <t>20*1,2+2*1,05</t>
  </si>
  <si>
    <t>998764202R00</t>
  </si>
  <si>
    <t>Přesun hmot pro klempířské konstr., výšky do 12 m</t>
  </si>
  <si>
    <t>766R01</t>
  </si>
  <si>
    <t>ozn.T/01, vnitřní dřevěná dvířka,zateplená  600*850mm</t>
  </si>
  <si>
    <t>ks</t>
  </si>
  <si>
    <t>998766201R00</t>
  </si>
  <si>
    <t>Přesun hmot pro truhlářské konstr., výšky do 6 m</t>
  </si>
  <si>
    <t>767995103R00</t>
  </si>
  <si>
    <t>Výroba a montáž kov. atypických konstr. do 20 kg</t>
  </si>
  <si>
    <t>kg</t>
  </si>
  <si>
    <t>4*20</t>
  </si>
  <si>
    <t>11*12</t>
  </si>
  <si>
    <t>767R</t>
  </si>
  <si>
    <t>Výroba a montáž kov. atypických konstr. do 50 kg</t>
  </si>
  <si>
    <t>6*37</t>
  </si>
  <si>
    <t>767995107R00</t>
  </si>
  <si>
    <t>Výroba a montáž kov. atypických konstr. do 500 kg</t>
  </si>
  <si>
    <t>2*260</t>
  </si>
  <si>
    <t>767996801R00</t>
  </si>
  <si>
    <t>Demontáž atypických ocelových konstr. do 50 kg</t>
  </si>
  <si>
    <t>mříže,rohože : 6*37</t>
  </si>
  <si>
    <t>767996803R00</t>
  </si>
  <si>
    <t>Demontáž atypických ocelových konstr. do 250 kg</t>
  </si>
  <si>
    <t>stávající žebřík : 2*150</t>
  </si>
  <si>
    <t>7671R</t>
  </si>
  <si>
    <t>ozn.Z/01, okenní mříže 1200*1650mm, včetně nátěrů</t>
  </si>
  <si>
    <t>7672R</t>
  </si>
  <si>
    <t>ozn.Z/02, čistící rohož 900*450mm zinkováno</t>
  </si>
  <si>
    <t>7673R</t>
  </si>
  <si>
    <t>ozn.Z/03,mříž nadanglické dvorky,1200*300mm,zinkováno</t>
  </si>
  <si>
    <t>7674R</t>
  </si>
  <si>
    <t>ozn.Z/04, žebřík s ochranným košem-2ks,zinkováno</t>
  </si>
  <si>
    <t>7675R</t>
  </si>
  <si>
    <t>ozn.Z/05, revizní dvířka k rozvaděči 900*550mm,1ks,dodávka + montáž</t>
  </si>
  <si>
    <t>998767202R00</t>
  </si>
  <si>
    <t>Přesun hmot pro zámečnické konstr., výšky do 12 m</t>
  </si>
  <si>
    <t>728415115R00</t>
  </si>
  <si>
    <t>Montáž mřížky větrací nebo ventilační nad 0,10 m2 včetně dodávky mřížky plast.400*250mm</t>
  </si>
  <si>
    <t>766629303R00</t>
  </si>
  <si>
    <t>Montáž oken plastových plochy do 4,50 m2</t>
  </si>
  <si>
    <t>766629304R00</t>
  </si>
  <si>
    <t>Montáž dveří plastových</t>
  </si>
  <si>
    <t>766629310R00</t>
  </si>
  <si>
    <t>Montáž plastových stěn prosklených</t>
  </si>
  <si>
    <t>4,2*0,45</t>
  </si>
  <si>
    <t>4,2*0,5</t>
  </si>
  <si>
    <t>76920</t>
  </si>
  <si>
    <t>D+M doplňující aspojovací profily</t>
  </si>
  <si>
    <t>76921</t>
  </si>
  <si>
    <t>D+M příplatek za trojskla</t>
  </si>
  <si>
    <t>76922</t>
  </si>
  <si>
    <t>D+M parotěsné pásky</t>
  </si>
  <si>
    <t>76923</t>
  </si>
  <si>
    <t>likvidace stávajících oken vč,vnitřních parapetů</t>
  </si>
  <si>
    <t>soubor</t>
  </si>
  <si>
    <t>76910R</t>
  </si>
  <si>
    <t>opzn.PL/10, venkovní dveře s nadsvětlíkem 900*1970/580/mm</t>
  </si>
  <si>
    <t>7691R</t>
  </si>
  <si>
    <t>ozn. PL/1,okenní sestava 4200*1650mm</t>
  </si>
  <si>
    <t>7692R</t>
  </si>
  <si>
    <t>ozn.PL/02, okenní sestava 4200*2100mm</t>
  </si>
  <si>
    <t>7693R</t>
  </si>
  <si>
    <t>ozn.PL/03. okenní sestava s dveřmi 4200*2650mm</t>
  </si>
  <si>
    <t>7694R</t>
  </si>
  <si>
    <t>ozn. PL/04, okno 1200*1650mm</t>
  </si>
  <si>
    <t>7695R</t>
  </si>
  <si>
    <t>ozn. PL/05, okno 1200*600mm</t>
  </si>
  <si>
    <t>7696R</t>
  </si>
  <si>
    <t>ozn.PL/06, okno 1050*600mm</t>
  </si>
  <si>
    <t>7697R</t>
  </si>
  <si>
    <t>ozn. PL/07, prosklená výplň 4200*450mm</t>
  </si>
  <si>
    <t>7698R</t>
  </si>
  <si>
    <t>ozn.PL/08, okenní sestava 4200*500mm</t>
  </si>
  <si>
    <t>7699R</t>
  </si>
  <si>
    <t>ozn.PL/09, vnější vchodové dveře dvoukřídlé 1350*2000/550/ mm</t>
  </si>
  <si>
    <t>998766202R00</t>
  </si>
  <si>
    <t>Přesun hmot pro plast.výrobky, výšky do 12 m</t>
  </si>
  <si>
    <t>783522900RT1</t>
  </si>
  <si>
    <t>nátěr syntet. klempířských konstr. Z + 2 x 1 x Komaprim 2v1antirez, 2 x Universal SU 2013</t>
  </si>
  <si>
    <t>25,2*0,25</t>
  </si>
  <si>
    <t>101,7*0,43</t>
  </si>
  <si>
    <t>13,2*0,33</t>
  </si>
  <si>
    <t>26,1*0,26</t>
  </si>
  <si>
    <t>784161101R00</t>
  </si>
  <si>
    <t>Penetrace podkladu nátěrem  1x</t>
  </si>
  <si>
    <t>301</t>
  </si>
  <si>
    <t>784165512R00</t>
  </si>
  <si>
    <t>Malba disperzní otěruvzdorná, bílá, bez penetrace, 2 x</t>
  </si>
  <si>
    <t>786622211R00</t>
  </si>
  <si>
    <t>Žaluzie horizontální vnitřní AL lamely ,barva dle výběru investora</t>
  </si>
  <si>
    <t>01SV : 14*1,2*1,65</t>
  </si>
  <si>
    <t>02SV : 2*1,05*0,6</t>
  </si>
  <si>
    <t>03SV : 6*4,2*0,6</t>
  </si>
  <si>
    <t>786623111R00</t>
  </si>
  <si>
    <t>Žaluzie lamelové venkovní pro okna plastová</t>
  </si>
  <si>
    <t>9*4,2*1,65</t>
  </si>
  <si>
    <t>3*3,15*1,65</t>
  </si>
  <si>
    <t>3*4,2*2,1</t>
  </si>
  <si>
    <t>3*2,1*2,1</t>
  </si>
  <si>
    <t>3*1,05*2,1</t>
  </si>
  <si>
    <t>6*1,2*1,65</t>
  </si>
  <si>
    <t>55346626R</t>
  </si>
  <si>
    <t>Žaluzie horizont. interiérová 25 do 2,5 m2</t>
  </si>
  <si>
    <t>14*1,2*1,65</t>
  </si>
  <si>
    <t>6*4,2*0,6</t>
  </si>
  <si>
    <t>55346632R</t>
  </si>
  <si>
    <t>Žaluzie horizont. exteriérová 50 do 3,5 m2</t>
  </si>
  <si>
    <t>55346633R</t>
  </si>
  <si>
    <t>Žaluzie horizont. exteriérová 50 do 4,5 m2</t>
  </si>
  <si>
    <t>55346634R</t>
  </si>
  <si>
    <t>Žaluzie horizont. exteriérová 50 nad 4,5 m2</t>
  </si>
  <si>
    <t>998786202R00</t>
  </si>
  <si>
    <t>Přesun hmot pro zastiň. techniku, výšky do 12 m</t>
  </si>
  <si>
    <t>M21a</t>
  </si>
  <si>
    <t>elektroinstalace,silnoproud</t>
  </si>
  <si>
    <t>Agregovaná položka</t>
  </si>
  <si>
    <t>POL2_</t>
  </si>
  <si>
    <t>979081111R00</t>
  </si>
  <si>
    <t>Odvoz suti a vybour. hmot na skládku do 1 km</t>
  </si>
  <si>
    <t>POL1_9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</si>
  <si>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</si>
  <si>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</si>
  <si>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</si>
  <si>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</si>
  <si>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</si>
  <si>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</si>
  <si>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</si>
  <si>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</si>
  <si>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</si>
  <si>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979990121R00</t>
  </si>
  <si>
    <t>Poplatek za skládku suti - asfaltové pásy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</si>
  <si>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</si>
  <si>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</si>
  <si>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</si>
  <si>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</si>
  <si>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</si>
  <si>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</si>
  <si>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005124010R</t>
  </si>
  <si>
    <t>Koordinační činnost</t>
  </si>
  <si>
    <t>Koordinace stavebních a technologických dodávek stavby.</t>
  </si>
  <si>
    <t>VN1</t>
  </si>
  <si>
    <t>vedlejší náklady</t>
  </si>
  <si>
    <t>SUM</t>
  </si>
  <si>
    <t>Poznámky uchazeče k zadání</t>
  </si>
  <si>
    <t>POPUZIV</t>
  </si>
  <si>
    <t>END</t>
  </si>
  <si>
    <t>20+1+2</t>
  </si>
  <si>
    <t>1*1,2*0,6</t>
  </si>
  <si>
    <t>2*1,2</t>
  </si>
  <si>
    <t>Dovýměna oken a zateplení objektu I.etapa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</si>
</sst>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5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6" borderId="44" xfId="0" applyFont="1" applyFill="1" applyBorder="1" applyAlignment="1">
      <alignment vertical="top"/>
    </xf>
    <xf numFmtId="49" fontId="16" fillId="6" borderId="45" xfId="0" applyNumberFormat="1" applyFont="1" applyFill="1" applyBorder="1" applyAlignment="1">
      <alignment vertical="top"/>
    </xf>
    <xf numFmtId="49" fontId="16" fillId="6" borderId="45" xfId="0" applyNumberFormat="1" applyFont="1" applyFill="1" applyBorder="1" applyAlignment="1">
      <alignment horizontal="left" vertical="top" wrapText="1"/>
    </xf>
    <xf numFmtId="0" fontId="16" fillId="6" borderId="45" xfId="0" applyFont="1" applyFill="1" applyBorder="1" applyAlignment="1">
      <alignment horizontal="center" vertical="top" shrinkToFit="1"/>
    </xf>
    <xf numFmtId="164" fontId="16" fillId="6" borderId="45" xfId="0" applyNumberFormat="1" applyFont="1" applyFill="1" applyBorder="1" applyAlignment="1">
      <alignment vertical="top" shrinkToFit="1"/>
    </xf>
    <xf numFmtId="4" fontId="16" fillId="6" borderId="45" xfId="0" applyNumberFormat="1" applyFont="1" applyFill="1" applyBorder="1" applyAlignment="1" applyProtection="1">
      <alignment vertical="top" shrinkToFit="1"/>
      <protection locked="0"/>
    </xf>
    <xf numFmtId="4" fontId="16" fillId="6" borderId="46" xfId="0" applyNumberFormat="1" applyFont="1" applyFill="1" applyBorder="1" applyAlignment="1">
      <alignment vertical="top" shrinkToFit="1"/>
    </xf>
    <xf numFmtId="0" fontId="16" fillId="6" borderId="41" xfId="0" applyFont="1" applyFill="1" applyBorder="1" applyAlignment="1">
      <alignment vertical="top"/>
    </xf>
    <xf numFmtId="49" fontId="16" fillId="6" borderId="42" xfId="0" applyNumberFormat="1" applyFont="1" applyFill="1" applyBorder="1" applyAlignment="1">
      <alignment vertical="top"/>
    </xf>
    <xf numFmtId="49" fontId="16" fillId="6" borderId="42" xfId="0" applyNumberFormat="1" applyFont="1" applyFill="1" applyBorder="1" applyAlignment="1">
      <alignment horizontal="left" vertical="top" wrapText="1"/>
    </xf>
    <xf numFmtId="0" fontId="16" fillId="6" borderId="42" xfId="0" applyFont="1" applyFill="1" applyBorder="1" applyAlignment="1">
      <alignment horizontal="center" vertical="top" shrinkToFit="1"/>
    </xf>
    <xf numFmtId="164" fontId="16" fillId="6" borderId="42" xfId="0" applyNumberFormat="1" applyFont="1" applyFill="1" applyBorder="1" applyAlignment="1">
      <alignment vertical="top" shrinkToFit="1"/>
    </xf>
    <xf numFmtId="4" fontId="16" fillId="6" borderId="42" xfId="0" applyNumberFormat="1" applyFont="1" applyFill="1" applyBorder="1" applyAlignment="1" applyProtection="1">
      <alignment vertical="top" shrinkToFit="1"/>
      <protection locked="0"/>
    </xf>
    <xf numFmtId="4" fontId="16" fillId="6" borderId="43" xfId="0" applyNumberFormat="1" applyFont="1" applyFill="1" applyBorder="1" applyAlignment="1">
      <alignment vertical="top" shrinkToFit="1"/>
    </xf>
    <xf numFmtId="0" fontId="16" fillId="6" borderId="0" xfId="0" applyFont="1" applyFill="1" applyBorder="1" applyAlignment="1">
      <alignment vertical="top"/>
    </xf>
    <xf numFmtId="49" fontId="16" fillId="6" borderId="0" xfId="0" applyNumberFormat="1" applyFont="1" applyFill="1" applyBorder="1" applyAlignment="1">
      <alignment vertical="top"/>
    </xf>
    <xf numFmtId="164" fontId="17" fillId="6" borderId="0" xfId="0" quotePrefix="1" applyNumberFormat="1" applyFont="1" applyFill="1" applyBorder="1" applyAlignment="1">
      <alignment horizontal="left" vertical="top" wrapText="1"/>
    </xf>
    <xf numFmtId="164" fontId="17" fillId="6" borderId="0" xfId="0" applyNumberFormat="1" applyFont="1" applyFill="1" applyBorder="1" applyAlignment="1">
      <alignment horizontal="center" vertical="top" wrapText="1" shrinkToFit="1"/>
    </xf>
    <xf numFmtId="164" fontId="17" fillId="6" borderId="0" xfId="0" applyNumberFormat="1" applyFont="1" applyFill="1" applyBorder="1" applyAlignment="1">
      <alignment vertical="top" wrapText="1" shrinkToFit="1"/>
    </xf>
    <xf numFmtId="4" fontId="16" fillId="6" borderId="0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12" t="s">
        <v>41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3" t="s">
        <v>4</v>
      </c>
      <c r="C1" s="214"/>
      <c r="D1" s="214"/>
      <c r="E1" s="214"/>
      <c r="F1" s="214"/>
      <c r="G1" s="214"/>
      <c r="H1" s="214"/>
      <c r="I1" s="214"/>
      <c r="J1" s="215"/>
    </row>
    <row r="2" spans="1:15" ht="36" customHeight="1" x14ac:dyDescent="0.2">
      <c r="A2" s="2"/>
      <c r="B2" s="77" t="s">
        <v>24</v>
      </c>
      <c r="C2" s="78"/>
      <c r="D2" s="79" t="s">
        <v>49</v>
      </c>
      <c r="E2" s="222" t="s">
        <v>596</v>
      </c>
      <c r="F2" s="223"/>
      <c r="G2" s="223"/>
      <c r="H2" s="223"/>
      <c r="I2" s="223"/>
      <c r="J2" s="224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25" t="s">
        <v>46</v>
      </c>
      <c r="F3" s="226"/>
      <c r="G3" s="226"/>
      <c r="H3" s="226"/>
      <c r="I3" s="226"/>
      <c r="J3" s="227"/>
    </row>
    <row r="4" spans="1:15" ht="23.25" customHeight="1" x14ac:dyDescent="0.2">
      <c r="A4" s="74">
        <v>1960</v>
      </c>
      <c r="B4" s="82" t="s">
        <v>48</v>
      </c>
      <c r="C4" s="83"/>
      <c r="D4" s="84" t="s">
        <v>43</v>
      </c>
      <c r="E4" s="235" t="s">
        <v>44</v>
      </c>
      <c r="F4" s="236"/>
      <c r="G4" s="236"/>
      <c r="H4" s="236"/>
      <c r="I4" s="236"/>
      <c r="J4" s="237"/>
    </row>
    <row r="5" spans="1:15" ht="24" customHeight="1" x14ac:dyDescent="0.2">
      <c r="A5" s="2"/>
      <c r="B5" s="31" t="s">
        <v>23</v>
      </c>
      <c r="D5" s="240"/>
      <c r="E5" s="241"/>
      <c r="F5" s="241"/>
      <c r="G5" s="241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242"/>
      <c r="E6" s="243"/>
      <c r="F6" s="243"/>
      <c r="G6" s="243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244"/>
      <c r="F7" s="245"/>
      <c r="G7" s="24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76" t="s">
        <v>51</v>
      </c>
      <c r="H8" s="18" t="s">
        <v>42</v>
      </c>
      <c r="I8" s="86" t="s">
        <v>55</v>
      </c>
      <c r="J8" s="8"/>
    </row>
    <row r="9" spans="1:15" ht="15.75" hidden="1" customHeight="1" x14ac:dyDescent="0.2">
      <c r="A9" s="2"/>
      <c r="B9" s="2"/>
      <c r="D9" s="76" t="s">
        <v>52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54</v>
      </c>
      <c r="E10" s="85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9" t="s">
        <v>51</v>
      </c>
      <c r="E11" s="229"/>
      <c r="F11" s="229"/>
      <c r="G11" s="229"/>
      <c r="H11" s="18" t="s">
        <v>42</v>
      </c>
      <c r="I11" s="88" t="s">
        <v>55</v>
      </c>
      <c r="J11" s="8"/>
    </row>
    <row r="12" spans="1:15" ht="15.75" customHeight="1" x14ac:dyDescent="0.2">
      <c r="A12" s="2"/>
      <c r="B12" s="28"/>
      <c r="C12" s="54"/>
      <c r="D12" s="234" t="s">
        <v>52</v>
      </c>
      <c r="E12" s="234"/>
      <c r="F12" s="234"/>
      <c r="G12" s="234"/>
      <c r="H12" s="18" t="s">
        <v>36</v>
      </c>
      <c r="I12" s="89"/>
      <c r="J12" s="8"/>
    </row>
    <row r="13" spans="1:15" ht="15.75" customHeight="1" x14ac:dyDescent="0.2">
      <c r="A13" s="2"/>
      <c r="B13" s="29"/>
      <c r="C13" s="55"/>
      <c r="D13" s="87" t="s">
        <v>54</v>
      </c>
      <c r="E13" s="238" t="s">
        <v>53</v>
      </c>
      <c r="F13" s="239"/>
      <c r="G13" s="239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228"/>
      <c r="F15" s="228"/>
      <c r="G15" s="230"/>
      <c r="H15" s="230"/>
      <c r="I15" s="230" t="s">
        <v>31</v>
      </c>
      <c r="J15" s="231"/>
    </row>
    <row r="16" spans="1:15" ht="23.25" customHeight="1" x14ac:dyDescent="0.2">
      <c r="A16" s="142" t="s">
        <v>26</v>
      </c>
      <c r="B16" s="38" t="s">
        <v>26</v>
      </c>
      <c r="C16" s="60"/>
      <c r="D16" s="61"/>
      <c r="E16" s="219"/>
      <c r="F16" s="220"/>
      <c r="G16" s="219"/>
      <c r="H16" s="220"/>
      <c r="I16" s="219">
        <f>SUMIF(F49:F74,A16,I49:I74)+SUMIF(F49:F74,"PSU",I49:I74)</f>
        <v>0</v>
      </c>
      <c r="J16" s="221"/>
    </row>
    <row r="17" spans="1:10" ht="23.25" customHeight="1" x14ac:dyDescent="0.2">
      <c r="A17" s="142" t="s">
        <v>27</v>
      </c>
      <c r="B17" s="38" t="s">
        <v>27</v>
      </c>
      <c r="C17" s="60"/>
      <c r="D17" s="61"/>
      <c r="E17" s="219"/>
      <c r="F17" s="220"/>
      <c r="G17" s="219"/>
      <c r="H17" s="220"/>
      <c r="I17" s="219">
        <f>SUMIF(F49:F74,A17,I49:I74)</f>
        <v>0</v>
      </c>
      <c r="J17" s="221"/>
    </row>
    <row r="18" spans="1:10" ht="23.25" customHeight="1" x14ac:dyDescent="0.2">
      <c r="A18" s="142" t="s">
        <v>28</v>
      </c>
      <c r="B18" s="38" t="s">
        <v>28</v>
      </c>
      <c r="C18" s="60"/>
      <c r="D18" s="61"/>
      <c r="E18" s="219"/>
      <c r="F18" s="220"/>
      <c r="G18" s="219"/>
      <c r="H18" s="220"/>
      <c r="I18" s="219">
        <f>SUMIF(F49:F74,A18,I49:I74)</f>
        <v>0</v>
      </c>
      <c r="J18" s="221"/>
    </row>
    <row r="19" spans="1:10" ht="23.25" customHeight="1" x14ac:dyDescent="0.2">
      <c r="A19" s="142" t="s">
        <v>112</v>
      </c>
      <c r="B19" s="38" t="s">
        <v>29</v>
      </c>
      <c r="C19" s="60"/>
      <c r="D19" s="61"/>
      <c r="E19" s="219"/>
      <c r="F19" s="220"/>
      <c r="G19" s="219"/>
      <c r="H19" s="220"/>
      <c r="I19" s="219">
        <f>SUMIF(F49:F74,A19,I49:I74)</f>
        <v>0</v>
      </c>
      <c r="J19" s="221"/>
    </row>
    <row r="20" spans="1:10" ht="23.25" customHeight="1" x14ac:dyDescent="0.2">
      <c r="A20" s="142" t="s">
        <v>113</v>
      </c>
      <c r="B20" s="38" t="s">
        <v>30</v>
      </c>
      <c r="C20" s="60"/>
      <c r="D20" s="61"/>
      <c r="E20" s="219"/>
      <c r="F20" s="220"/>
      <c r="G20" s="219"/>
      <c r="H20" s="220"/>
      <c r="I20" s="219">
        <f>SUMIF(F49:F74,A20,I49:I74)</f>
        <v>0</v>
      </c>
      <c r="J20" s="221"/>
    </row>
    <row r="21" spans="1:10" ht="23.25" customHeight="1" x14ac:dyDescent="0.2">
      <c r="A21" s="2"/>
      <c r="B21" s="48" t="s">
        <v>31</v>
      </c>
      <c r="C21" s="62"/>
      <c r="D21" s="63"/>
      <c r="E21" s="232"/>
      <c r="F21" s="233"/>
      <c r="G21" s="232"/>
      <c r="H21" s="233"/>
      <c r="I21" s="232">
        <f>SUM(I16:J20)</f>
        <v>0</v>
      </c>
      <c r="J21" s="251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49">
        <f>ZakladDPHSniVypocet</f>
        <v>0</v>
      </c>
      <c r="H23" s="250"/>
      <c r="I23" s="25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47">
        <f>A23</f>
        <v>0</v>
      </c>
      <c r="H24" s="248"/>
      <c r="I24" s="24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49">
        <f>ZakladDPHZaklVypocet</f>
        <v>0</v>
      </c>
      <c r="H25" s="250"/>
      <c r="I25" s="25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216">
        <f>A25</f>
        <v>0</v>
      </c>
      <c r="H26" s="217"/>
      <c r="I26" s="21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18">
        <f>CenaCelkem-(ZakladDPHSni+DPHSni+ZakladDPHZakl+DPHZakl)</f>
        <v>0</v>
      </c>
      <c r="H27" s="218"/>
      <c r="I27" s="218"/>
      <c r="J27" s="41" t="str">
        <f t="shared" si="0"/>
        <v>CZK</v>
      </c>
    </row>
    <row r="28" spans="1:10" ht="27.75" hidden="1" customHeight="1" thickBot="1" x14ac:dyDescent="0.25">
      <c r="A28" s="2"/>
      <c r="B28" s="116" t="s">
        <v>25</v>
      </c>
      <c r="C28" s="117"/>
      <c r="D28" s="117"/>
      <c r="E28" s="118"/>
      <c r="F28" s="119"/>
      <c r="G28" s="253">
        <f>ZakladDPHSniVypocet+ZakladDPHZaklVypocet</f>
        <v>0</v>
      </c>
      <c r="H28" s="253"/>
      <c r="I28" s="253"/>
      <c r="J28" s="12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6" t="s">
        <v>37</v>
      </c>
      <c r="C29" s="121"/>
      <c r="D29" s="121"/>
      <c r="E29" s="121"/>
      <c r="F29" s="122"/>
      <c r="G29" s="252">
        <f>A27</f>
        <v>0</v>
      </c>
      <c r="H29" s="252"/>
      <c r="I29" s="252"/>
      <c r="J29" s="123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54"/>
      <c r="E34" s="255"/>
      <c r="G34" s="256"/>
      <c r="H34" s="257"/>
      <c r="I34" s="257"/>
      <c r="J34" s="25"/>
    </row>
    <row r="35" spans="1:10" ht="12.75" customHeight="1" x14ac:dyDescent="0.2">
      <c r="A35" s="2"/>
      <c r="B35" s="2"/>
      <c r="D35" s="246" t="s">
        <v>2</v>
      </c>
      <c r="E35" s="246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6"/>
    </row>
    <row r="38" spans="1:10" ht="25.5" hidden="1" customHeight="1" x14ac:dyDescent="0.2">
      <c r="A38" s="92" t="s">
        <v>39</v>
      </c>
      <c r="B38" s="97" t="s">
        <v>18</v>
      </c>
      <c r="C38" s="98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56</v>
      </c>
      <c r="C39" s="258"/>
      <c r="D39" s="258"/>
      <c r="E39" s="258"/>
      <c r="F39" s="103">
        <f>'SO 01 011 Pol'!AE433</f>
        <v>0</v>
      </c>
      <c r="G39" s="104">
        <f>'SO 01 011 Pol'!AF433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45</v>
      </c>
      <c r="C40" s="259" t="s">
        <v>46</v>
      </c>
      <c r="D40" s="259"/>
      <c r="E40" s="259"/>
      <c r="F40" s="108">
        <f>'SO 01 011 Pol'!AE433</f>
        <v>0</v>
      </c>
      <c r="G40" s="109">
        <f>'SO 01 011 Pol'!AF433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258" t="s">
        <v>44</v>
      </c>
      <c r="D41" s="258"/>
      <c r="E41" s="258"/>
      <c r="F41" s="112">
        <f>'SO 01 011 Pol'!AE433</f>
        <v>0</v>
      </c>
      <c r="G41" s="105">
        <f>'SO 01 011 Pol'!AF433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260" t="s">
        <v>57</v>
      </c>
      <c r="C42" s="261"/>
      <c r="D42" s="261"/>
      <c r="E42" s="262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4" t="s">
        <v>59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60</v>
      </c>
      <c r="G48" s="131"/>
      <c r="H48" s="131"/>
      <c r="I48" s="131" t="s">
        <v>31</v>
      </c>
      <c r="J48" s="131" t="s">
        <v>0</v>
      </c>
    </row>
    <row r="49" spans="1:10" ht="24.95" customHeight="1" x14ac:dyDescent="0.2">
      <c r="A49" s="127"/>
      <c r="B49" s="132" t="s">
        <v>61</v>
      </c>
      <c r="C49" s="263" t="s">
        <v>62</v>
      </c>
      <c r="D49" s="264"/>
      <c r="E49" s="264"/>
      <c r="F49" s="138" t="s">
        <v>26</v>
      </c>
      <c r="G49" s="139"/>
      <c r="H49" s="139"/>
      <c r="I49" s="139">
        <f>'SO 01 011 Pol'!G8</f>
        <v>0</v>
      </c>
      <c r="J49" s="136" t="str">
        <f>IF(I75=0,"",I49/I75*100)</f>
        <v/>
      </c>
    </row>
    <row r="50" spans="1:10" ht="24.95" customHeight="1" x14ac:dyDescent="0.2">
      <c r="A50" s="127"/>
      <c r="B50" s="132" t="s">
        <v>63</v>
      </c>
      <c r="C50" s="263" t="s">
        <v>64</v>
      </c>
      <c r="D50" s="264"/>
      <c r="E50" s="264"/>
      <c r="F50" s="138" t="s">
        <v>26</v>
      </c>
      <c r="G50" s="139"/>
      <c r="H50" s="139"/>
      <c r="I50" s="139">
        <f>'SO 01 011 Pol'!G49</f>
        <v>0</v>
      </c>
      <c r="J50" s="136" t="str">
        <f>IF(I75=0,"",I50/I75*100)</f>
        <v/>
      </c>
    </row>
    <row r="51" spans="1:10" ht="24.95" customHeight="1" x14ac:dyDescent="0.2">
      <c r="A51" s="127"/>
      <c r="B51" s="132" t="s">
        <v>65</v>
      </c>
      <c r="C51" s="263" t="s">
        <v>66</v>
      </c>
      <c r="D51" s="264"/>
      <c r="E51" s="264"/>
      <c r="F51" s="138" t="s">
        <v>26</v>
      </c>
      <c r="G51" s="139"/>
      <c r="H51" s="139"/>
      <c r="I51" s="139">
        <f>'SO 01 011 Pol'!G55</f>
        <v>0</v>
      </c>
      <c r="J51" s="136" t="str">
        <f>IF(I75=0,"",I51/I75*100)</f>
        <v/>
      </c>
    </row>
    <row r="52" spans="1:10" ht="24.95" customHeight="1" x14ac:dyDescent="0.2">
      <c r="A52" s="127"/>
      <c r="B52" s="132" t="s">
        <v>67</v>
      </c>
      <c r="C52" s="263" t="s">
        <v>68</v>
      </c>
      <c r="D52" s="264"/>
      <c r="E52" s="264"/>
      <c r="F52" s="138" t="s">
        <v>26</v>
      </c>
      <c r="G52" s="139"/>
      <c r="H52" s="139"/>
      <c r="I52" s="139">
        <f>'SO 01 011 Pol'!G67</f>
        <v>0</v>
      </c>
      <c r="J52" s="136" t="str">
        <f>IF(I75=0,"",I52/I75*100)</f>
        <v/>
      </c>
    </row>
    <row r="53" spans="1:10" ht="24.95" customHeight="1" x14ac:dyDescent="0.2">
      <c r="A53" s="127"/>
      <c r="B53" s="132" t="s">
        <v>69</v>
      </c>
      <c r="C53" s="263" t="s">
        <v>70</v>
      </c>
      <c r="D53" s="264"/>
      <c r="E53" s="264"/>
      <c r="F53" s="138" t="s">
        <v>26</v>
      </c>
      <c r="G53" s="139"/>
      <c r="H53" s="139"/>
      <c r="I53" s="139">
        <f>'SO 01 011 Pol'!G79</f>
        <v>0</v>
      </c>
      <c r="J53" s="136" t="str">
        <f>IF(I75=0,"",I53/I75*100)</f>
        <v/>
      </c>
    </row>
    <row r="54" spans="1:10" ht="24.95" customHeight="1" x14ac:dyDescent="0.2">
      <c r="A54" s="127"/>
      <c r="B54" s="132" t="s">
        <v>71</v>
      </c>
      <c r="C54" s="263" t="s">
        <v>72</v>
      </c>
      <c r="D54" s="264"/>
      <c r="E54" s="264"/>
      <c r="F54" s="138" t="s">
        <v>26</v>
      </c>
      <c r="G54" s="139"/>
      <c r="H54" s="139"/>
      <c r="I54" s="139">
        <f>'SO 01 011 Pol'!G147</f>
        <v>0</v>
      </c>
      <c r="J54" s="136" t="str">
        <f>IF(I75=0,"",I54/I75*100)</f>
        <v/>
      </c>
    </row>
    <row r="55" spans="1:10" ht="24.95" customHeight="1" x14ac:dyDescent="0.2">
      <c r="A55" s="127"/>
      <c r="B55" s="132" t="s">
        <v>73</v>
      </c>
      <c r="C55" s="263" t="s">
        <v>74</v>
      </c>
      <c r="D55" s="264"/>
      <c r="E55" s="264"/>
      <c r="F55" s="138" t="s">
        <v>26</v>
      </c>
      <c r="G55" s="139"/>
      <c r="H55" s="139"/>
      <c r="I55" s="139">
        <f>'SO 01 011 Pol'!G167</f>
        <v>0</v>
      </c>
      <c r="J55" s="136" t="str">
        <f>IF(I75=0,"",I55/I75*100)</f>
        <v/>
      </c>
    </row>
    <row r="56" spans="1:10" ht="24.95" customHeight="1" x14ac:dyDescent="0.2">
      <c r="A56" s="127"/>
      <c r="B56" s="132" t="s">
        <v>75</v>
      </c>
      <c r="C56" s="263" t="s">
        <v>76</v>
      </c>
      <c r="D56" s="264"/>
      <c r="E56" s="264"/>
      <c r="F56" s="138" t="s">
        <v>26</v>
      </c>
      <c r="G56" s="139"/>
      <c r="H56" s="139"/>
      <c r="I56" s="139">
        <f>'SO 01 011 Pol'!G170</f>
        <v>0</v>
      </c>
      <c r="J56" s="136" t="str">
        <f>IF(I75=0,"",I56/I75*100)</f>
        <v/>
      </c>
    </row>
    <row r="57" spans="1:10" ht="24.95" customHeight="1" x14ac:dyDescent="0.2">
      <c r="A57" s="127"/>
      <c r="B57" s="132" t="s">
        <v>77</v>
      </c>
      <c r="C57" s="263" t="s">
        <v>78</v>
      </c>
      <c r="D57" s="264"/>
      <c r="E57" s="264"/>
      <c r="F57" s="138" t="s">
        <v>26</v>
      </c>
      <c r="G57" s="139"/>
      <c r="H57" s="139"/>
      <c r="I57" s="139">
        <f>'SO 01 011 Pol'!G198</f>
        <v>0</v>
      </c>
      <c r="J57" s="136" t="str">
        <f>IF(I75=0,"",I57/I75*100)</f>
        <v/>
      </c>
    </row>
    <row r="58" spans="1:10" ht="24.95" customHeight="1" x14ac:dyDescent="0.2">
      <c r="A58" s="127"/>
      <c r="B58" s="132" t="s">
        <v>79</v>
      </c>
      <c r="C58" s="263" t="s">
        <v>80</v>
      </c>
      <c r="D58" s="264"/>
      <c r="E58" s="264"/>
      <c r="F58" s="138" t="s">
        <v>26</v>
      </c>
      <c r="G58" s="139"/>
      <c r="H58" s="139"/>
      <c r="I58" s="139">
        <f>'SO 01 011 Pol'!G222</f>
        <v>0</v>
      </c>
      <c r="J58" s="136" t="str">
        <f>IF(I75=0,"",I58/I75*100)</f>
        <v/>
      </c>
    </row>
    <row r="59" spans="1:10" ht="24.95" customHeight="1" x14ac:dyDescent="0.2">
      <c r="A59" s="127"/>
      <c r="B59" s="132" t="s">
        <v>81</v>
      </c>
      <c r="C59" s="263" t="s">
        <v>82</v>
      </c>
      <c r="D59" s="264"/>
      <c r="E59" s="264"/>
      <c r="F59" s="138" t="s">
        <v>26</v>
      </c>
      <c r="G59" s="139"/>
      <c r="H59" s="139"/>
      <c r="I59" s="139">
        <f>'SO 01 011 Pol'!G256</f>
        <v>0</v>
      </c>
      <c r="J59" s="136" t="str">
        <f>IF(I75=0,"",I59/I75*100)</f>
        <v/>
      </c>
    </row>
    <row r="60" spans="1:10" ht="24.95" customHeight="1" x14ac:dyDescent="0.2">
      <c r="A60" s="127"/>
      <c r="B60" s="132" t="s">
        <v>83</v>
      </c>
      <c r="C60" s="263" t="s">
        <v>84</v>
      </c>
      <c r="D60" s="264"/>
      <c r="E60" s="264"/>
      <c r="F60" s="138" t="s">
        <v>27</v>
      </c>
      <c r="G60" s="139"/>
      <c r="H60" s="139"/>
      <c r="I60" s="139">
        <f>'SO 01 011 Pol'!G258</f>
        <v>0</v>
      </c>
      <c r="J60" s="136" t="str">
        <f>IF(I75=0,"",I60/I75*100)</f>
        <v/>
      </c>
    </row>
    <row r="61" spans="1:10" ht="24.95" customHeight="1" x14ac:dyDescent="0.2">
      <c r="A61" s="127"/>
      <c r="B61" s="132" t="s">
        <v>85</v>
      </c>
      <c r="C61" s="263" t="s">
        <v>86</v>
      </c>
      <c r="D61" s="264"/>
      <c r="E61" s="264"/>
      <c r="F61" s="138" t="s">
        <v>27</v>
      </c>
      <c r="G61" s="139"/>
      <c r="H61" s="139"/>
      <c r="I61" s="139">
        <f>'SO 01 011 Pol'!G265</f>
        <v>0</v>
      </c>
      <c r="J61" s="136" t="str">
        <f>IF(I75=0,"",I61/I75*100)</f>
        <v/>
      </c>
    </row>
    <row r="62" spans="1:10" ht="24.95" customHeight="1" x14ac:dyDescent="0.2">
      <c r="A62" s="127"/>
      <c r="B62" s="132" t="s">
        <v>87</v>
      </c>
      <c r="C62" s="263" t="s">
        <v>88</v>
      </c>
      <c r="D62" s="264"/>
      <c r="E62" s="264"/>
      <c r="F62" s="138" t="s">
        <v>27</v>
      </c>
      <c r="G62" s="139"/>
      <c r="H62" s="139"/>
      <c r="I62" s="139">
        <f>'SO 01 011 Pol'!G293</f>
        <v>0</v>
      </c>
      <c r="J62" s="136" t="str">
        <f>IF(I75=0,"",I62/I75*100)</f>
        <v/>
      </c>
    </row>
    <row r="63" spans="1:10" ht="24.95" customHeight="1" x14ac:dyDescent="0.2">
      <c r="A63" s="127"/>
      <c r="B63" s="132" t="s">
        <v>89</v>
      </c>
      <c r="C63" s="263" t="s">
        <v>90</v>
      </c>
      <c r="D63" s="264"/>
      <c r="E63" s="264"/>
      <c r="F63" s="138" t="s">
        <v>27</v>
      </c>
      <c r="G63" s="139"/>
      <c r="H63" s="139"/>
      <c r="I63" s="139">
        <f>'SO 01 011 Pol'!G303</f>
        <v>0</v>
      </c>
      <c r="J63" s="136" t="str">
        <f>IF(I75=0,"",I63/I75*100)</f>
        <v/>
      </c>
    </row>
    <row r="64" spans="1:10" ht="24.95" customHeight="1" x14ac:dyDescent="0.2">
      <c r="A64" s="127"/>
      <c r="B64" s="132" t="s">
        <v>91</v>
      </c>
      <c r="C64" s="263" t="s">
        <v>92</v>
      </c>
      <c r="D64" s="264"/>
      <c r="E64" s="264"/>
      <c r="F64" s="138" t="s">
        <v>27</v>
      </c>
      <c r="G64" s="139"/>
      <c r="H64" s="139"/>
      <c r="I64" s="139">
        <f>'SO 01 011 Pol'!G305</f>
        <v>0</v>
      </c>
      <c r="J64" s="136" t="str">
        <f>IF(I75=0,"",I64/I75*100)</f>
        <v/>
      </c>
    </row>
    <row r="65" spans="1:10" ht="24.95" customHeight="1" x14ac:dyDescent="0.2">
      <c r="A65" s="127"/>
      <c r="B65" s="132" t="s">
        <v>93</v>
      </c>
      <c r="C65" s="263" t="s">
        <v>94</v>
      </c>
      <c r="D65" s="264"/>
      <c r="E65" s="264"/>
      <c r="F65" s="138" t="s">
        <v>27</v>
      </c>
      <c r="G65" s="139"/>
      <c r="H65" s="139"/>
      <c r="I65" s="139">
        <f>'SO 01 011 Pol'!G327</f>
        <v>0</v>
      </c>
      <c r="J65" s="136" t="str">
        <f>IF(I75=0,"",I65/I75*100)</f>
        <v/>
      </c>
    </row>
    <row r="66" spans="1:10" ht="24.95" customHeight="1" x14ac:dyDescent="0.2">
      <c r="A66" s="127"/>
      <c r="B66" s="132" t="s">
        <v>95</v>
      </c>
      <c r="C66" s="263" t="s">
        <v>96</v>
      </c>
      <c r="D66" s="264"/>
      <c r="E66" s="264"/>
      <c r="F66" s="138" t="s">
        <v>27</v>
      </c>
      <c r="G66" s="139"/>
      <c r="H66" s="139"/>
      <c r="I66" s="139">
        <f>'SO 01 011 Pol'!G330</f>
        <v>0</v>
      </c>
      <c r="J66" s="136" t="str">
        <f>IF(I75=0,"",I66/I75*100)</f>
        <v/>
      </c>
    </row>
    <row r="67" spans="1:10" ht="24.95" customHeight="1" x14ac:dyDescent="0.2">
      <c r="A67" s="127"/>
      <c r="B67" s="132" t="s">
        <v>97</v>
      </c>
      <c r="C67" s="263" t="s">
        <v>98</v>
      </c>
      <c r="D67" s="264"/>
      <c r="E67" s="264"/>
      <c r="F67" s="138" t="s">
        <v>27</v>
      </c>
      <c r="G67" s="139"/>
      <c r="H67" s="139"/>
      <c r="I67" s="139">
        <f>'SO 01 011 Pol'!G354</f>
        <v>0</v>
      </c>
      <c r="J67" s="136" t="str">
        <f>IF(I75=0,"",I67/I75*100)</f>
        <v/>
      </c>
    </row>
    <row r="68" spans="1:10" ht="24.95" customHeight="1" x14ac:dyDescent="0.2">
      <c r="A68" s="127"/>
      <c r="B68" s="132" t="s">
        <v>99</v>
      </c>
      <c r="C68" s="263" t="s">
        <v>100</v>
      </c>
      <c r="D68" s="264"/>
      <c r="E68" s="264"/>
      <c r="F68" s="138" t="s">
        <v>27</v>
      </c>
      <c r="G68" s="139"/>
      <c r="H68" s="139"/>
      <c r="I68" s="139">
        <f>'SO 01 011 Pol'!G165</f>
        <v>0</v>
      </c>
      <c r="J68" s="136" t="str">
        <f>IF(I75=0,"",I68/I75*100)</f>
        <v/>
      </c>
    </row>
    <row r="69" spans="1:10" ht="24.95" customHeight="1" x14ac:dyDescent="0.2">
      <c r="A69" s="127"/>
      <c r="B69" s="132" t="s">
        <v>101</v>
      </c>
      <c r="C69" s="263" t="s">
        <v>102</v>
      </c>
      <c r="D69" s="264"/>
      <c r="E69" s="264"/>
      <c r="F69" s="138" t="s">
        <v>27</v>
      </c>
      <c r="G69" s="139"/>
      <c r="H69" s="139"/>
      <c r="I69" s="139">
        <f>'SO 01 011 Pol'!G380</f>
        <v>0</v>
      </c>
      <c r="J69" s="136" t="str">
        <f>IF(I75=0,"",I69/I75*100)</f>
        <v/>
      </c>
    </row>
    <row r="70" spans="1:10" ht="24.95" customHeight="1" x14ac:dyDescent="0.2">
      <c r="A70" s="127"/>
      <c r="B70" s="132" t="s">
        <v>103</v>
      </c>
      <c r="C70" s="263" t="s">
        <v>104</v>
      </c>
      <c r="D70" s="264"/>
      <c r="E70" s="264"/>
      <c r="F70" s="138" t="s">
        <v>27</v>
      </c>
      <c r="G70" s="139"/>
      <c r="H70" s="139"/>
      <c r="I70" s="139">
        <f>'SO 01 011 Pol'!G386</f>
        <v>0</v>
      </c>
      <c r="J70" s="136" t="str">
        <f>IF(I75=0,"",I70/I75*100)</f>
        <v/>
      </c>
    </row>
    <row r="71" spans="1:10" ht="24.95" customHeight="1" x14ac:dyDescent="0.2">
      <c r="A71" s="127"/>
      <c r="B71" s="132" t="s">
        <v>105</v>
      </c>
      <c r="C71" s="263" t="s">
        <v>106</v>
      </c>
      <c r="D71" s="264"/>
      <c r="E71" s="264"/>
      <c r="F71" s="138" t="s">
        <v>27</v>
      </c>
      <c r="G71" s="139"/>
      <c r="H71" s="139"/>
      <c r="I71" s="139">
        <f>'SO 01 011 Pol'!G390</f>
        <v>0</v>
      </c>
      <c r="J71" s="136" t="str">
        <f>IF(I75=0,"",I71/I75*100)</f>
        <v/>
      </c>
    </row>
    <row r="72" spans="1:10" ht="24.95" customHeight="1" x14ac:dyDescent="0.2">
      <c r="A72" s="127"/>
      <c r="B72" s="132" t="s">
        <v>107</v>
      </c>
      <c r="C72" s="263" t="s">
        <v>108</v>
      </c>
      <c r="D72" s="264"/>
      <c r="E72" s="264"/>
      <c r="F72" s="138" t="s">
        <v>28</v>
      </c>
      <c r="G72" s="139"/>
      <c r="H72" s="139"/>
      <c r="I72" s="139">
        <f>'SO 01 011 Pol'!G416</f>
        <v>0</v>
      </c>
      <c r="J72" s="136" t="str">
        <f>IF(I75=0,"",I72/I75*100)</f>
        <v/>
      </c>
    </row>
    <row r="73" spans="1:10" ht="24.95" customHeight="1" x14ac:dyDescent="0.2">
      <c r="A73" s="127"/>
      <c r="B73" s="132" t="s">
        <v>109</v>
      </c>
      <c r="C73" s="263" t="s">
        <v>110</v>
      </c>
      <c r="D73" s="264"/>
      <c r="E73" s="264"/>
      <c r="F73" s="138" t="s">
        <v>111</v>
      </c>
      <c r="G73" s="139"/>
      <c r="H73" s="139"/>
      <c r="I73" s="139">
        <f>'SO 01 011 Pol'!G418</f>
        <v>0</v>
      </c>
      <c r="J73" s="136" t="str">
        <f>IF(I75=0,"",I73/I75*100)</f>
        <v/>
      </c>
    </row>
    <row r="74" spans="1:10" ht="24.95" customHeight="1" x14ac:dyDescent="0.2">
      <c r="A74" s="127"/>
      <c r="B74" s="132" t="s">
        <v>112</v>
      </c>
      <c r="C74" s="263" t="s">
        <v>29</v>
      </c>
      <c r="D74" s="264"/>
      <c r="E74" s="264"/>
      <c r="F74" s="138" t="s">
        <v>112</v>
      </c>
      <c r="G74" s="139"/>
      <c r="H74" s="139"/>
      <c r="I74" s="139">
        <f>'SO 01 011 Pol'!G426</f>
        <v>0</v>
      </c>
      <c r="J74" s="136" t="str">
        <f>IF(I75=0,"",I74/I75*100)</f>
        <v/>
      </c>
    </row>
    <row r="75" spans="1:10" ht="25.5" customHeight="1" x14ac:dyDescent="0.2">
      <c r="A75" s="128"/>
      <c r="B75" s="133" t="s">
        <v>1</v>
      </c>
      <c r="C75" s="134"/>
      <c r="D75" s="135"/>
      <c r="E75" s="135"/>
      <c r="F75" s="140"/>
      <c r="G75" s="141"/>
      <c r="H75" s="141"/>
      <c r="I75" s="141">
        <f>SUM(I49:I74)</f>
        <v>0</v>
      </c>
      <c r="J75" s="137">
        <f>SUM(J49:J74)</f>
        <v>0</v>
      </c>
    </row>
    <row r="76" spans="1:10" x14ac:dyDescent="0.2">
      <c r="F76" s="90"/>
      <c r="G76" s="90"/>
      <c r="H76" s="90"/>
      <c r="I76" s="90"/>
      <c r="J76" s="91"/>
    </row>
    <row r="77" spans="1:10" x14ac:dyDescent="0.2">
      <c r="F77" s="90"/>
      <c r="G77" s="90"/>
      <c r="H77" s="90"/>
      <c r="I77" s="90"/>
      <c r="J77" s="91"/>
    </row>
    <row r="78" spans="1:10" x14ac:dyDescent="0.2">
      <c r="F78" s="90"/>
      <c r="G78" s="90"/>
      <c r="H78" s="90"/>
      <c r="I78" s="90"/>
      <c r="J78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5" t="s">
        <v>7</v>
      </c>
      <c r="B1" s="265"/>
      <c r="C1" s="266"/>
      <c r="D1" s="265"/>
      <c r="E1" s="265"/>
      <c r="F1" s="265"/>
      <c r="G1" s="265"/>
    </row>
    <row r="2" spans="1:7" ht="24.95" customHeight="1" x14ac:dyDescent="0.2">
      <c r="A2" s="50" t="s">
        <v>8</v>
      </c>
      <c r="B2" s="49"/>
      <c r="C2" s="267"/>
      <c r="D2" s="267"/>
      <c r="E2" s="267"/>
      <c r="F2" s="267"/>
      <c r="G2" s="268"/>
    </row>
    <row r="3" spans="1:7" ht="24.95" customHeight="1" x14ac:dyDescent="0.2">
      <c r="A3" s="50" t="s">
        <v>9</v>
      </c>
      <c r="B3" s="49"/>
      <c r="C3" s="267"/>
      <c r="D3" s="267"/>
      <c r="E3" s="267"/>
      <c r="F3" s="267"/>
      <c r="G3" s="268"/>
    </row>
    <row r="4" spans="1:7" ht="24.95" customHeight="1" x14ac:dyDescent="0.2">
      <c r="A4" s="50" t="s">
        <v>10</v>
      </c>
      <c r="B4" s="49"/>
      <c r="C4" s="267"/>
      <c r="D4" s="267"/>
      <c r="E4" s="267"/>
      <c r="F4" s="267"/>
      <c r="G4" s="26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48" activePane="bottomLeft" state="frozen"/>
      <selection pane="bottomLeft" activeCell="Z305" sqref="Z305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38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85" t="s">
        <v>7</v>
      </c>
      <c r="B1" s="285"/>
      <c r="C1" s="285"/>
      <c r="D1" s="285"/>
      <c r="E1" s="285"/>
      <c r="F1" s="285"/>
      <c r="G1" s="285"/>
      <c r="AG1" t="s">
        <v>114</v>
      </c>
    </row>
    <row r="2" spans="1:60" ht="25.15" customHeight="1" x14ac:dyDescent="0.2">
      <c r="A2" s="143" t="s">
        <v>8</v>
      </c>
      <c r="B2" s="49" t="s">
        <v>49</v>
      </c>
      <c r="C2" s="286" t="s">
        <v>50</v>
      </c>
      <c r="D2" s="287"/>
      <c r="E2" s="287"/>
      <c r="F2" s="287"/>
      <c r="G2" s="288"/>
      <c r="AG2" t="s">
        <v>115</v>
      </c>
    </row>
    <row r="3" spans="1:60" ht="25.15" customHeight="1" x14ac:dyDescent="0.2">
      <c r="A3" s="143" t="s">
        <v>9</v>
      </c>
      <c r="B3" s="49" t="s">
        <v>45</v>
      </c>
      <c r="C3" s="286" t="s">
        <v>46</v>
      </c>
      <c r="D3" s="287"/>
      <c r="E3" s="287"/>
      <c r="F3" s="287"/>
      <c r="G3" s="288"/>
      <c r="AC3" s="125" t="s">
        <v>115</v>
      </c>
      <c r="AG3" t="s">
        <v>116</v>
      </c>
    </row>
    <row r="4" spans="1:60" ht="25.15" customHeight="1" x14ac:dyDescent="0.2">
      <c r="A4" s="144" t="s">
        <v>10</v>
      </c>
      <c r="B4" s="145" t="s">
        <v>43</v>
      </c>
      <c r="C4" s="289" t="s">
        <v>44</v>
      </c>
      <c r="D4" s="290"/>
      <c r="E4" s="290"/>
      <c r="F4" s="290"/>
      <c r="G4" s="291"/>
      <c r="AG4" t="s">
        <v>117</v>
      </c>
    </row>
    <row r="5" spans="1:60" x14ac:dyDescent="0.2">
      <c r="D5" s="10"/>
    </row>
    <row r="6" spans="1:60" ht="38.25" x14ac:dyDescent="0.2">
      <c r="A6" s="147" t="s">
        <v>118</v>
      </c>
      <c r="B6" s="149" t="s">
        <v>119</v>
      </c>
      <c r="C6" s="149" t="s">
        <v>120</v>
      </c>
      <c r="D6" s="148" t="s">
        <v>121</v>
      </c>
      <c r="E6" s="147" t="s">
        <v>122</v>
      </c>
      <c r="F6" s="146" t="s">
        <v>123</v>
      </c>
      <c r="G6" s="147" t="s">
        <v>31</v>
      </c>
      <c r="H6" s="150" t="s">
        <v>32</v>
      </c>
      <c r="I6" s="150" t="s">
        <v>124</v>
      </c>
      <c r="J6" s="150" t="s">
        <v>33</v>
      </c>
      <c r="K6" s="150" t="s">
        <v>125</v>
      </c>
      <c r="L6" s="150" t="s">
        <v>126</v>
      </c>
      <c r="M6" s="150" t="s">
        <v>127</v>
      </c>
      <c r="N6" s="150" t="s">
        <v>128</v>
      </c>
      <c r="O6" s="150" t="s">
        <v>129</v>
      </c>
      <c r="P6" s="150" t="s">
        <v>130</v>
      </c>
      <c r="Q6" s="150" t="s">
        <v>131</v>
      </c>
      <c r="R6" s="150" t="s">
        <v>132</v>
      </c>
      <c r="S6" s="150" t="s">
        <v>133</v>
      </c>
      <c r="T6" s="150" t="s">
        <v>134</v>
      </c>
      <c r="U6" s="150" t="s">
        <v>135</v>
      </c>
      <c r="V6" s="150" t="s">
        <v>136</v>
      </c>
      <c r="W6" s="150" t="s">
        <v>137</v>
      </c>
      <c r="X6" s="150" t="s">
        <v>138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5" t="s">
        <v>139</v>
      </c>
      <c r="B8" s="166" t="s">
        <v>61</v>
      </c>
      <c r="C8" s="185" t="s">
        <v>62</v>
      </c>
      <c r="D8" s="167"/>
      <c r="E8" s="168"/>
      <c r="F8" s="169"/>
      <c r="G8" s="170">
        <f>SUMIF(AG9:AG48,"&lt;&gt;NOR",G9:G48)</f>
        <v>0</v>
      </c>
      <c r="H8" s="164"/>
      <c r="I8" s="164">
        <f>SUM(I9:I48)</f>
        <v>0</v>
      </c>
      <c r="J8" s="164"/>
      <c r="K8" s="164">
        <f>SUM(K9:K48)</f>
        <v>0</v>
      </c>
      <c r="L8" s="164"/>
      <c r="M8" s="164">
        <f>SUM(M9:M48)</f>
        <v>0</v>
      </c>
      <c r="N8" s="164"/>
      <c r="O8" s="164">
        <f>SUM(O9:O48)</f>
        <v>0</v>
      </c>
      <c r="P8" s="164"/>
      <c r="Q8" s="164">
        <f>SUM(Q9:Q48)</f>
        <v>0</v>
      </c>
      <c r="R8" s="164"/>
      <c r="S8" s="164"/>
      <c r="T8" s="164"/>
      <c r="U8" s="164"/>
      <c r="V8" s="164">
        <f>SUM(V9:V48)</f>
        <v>206.94</v>
      </c>
      <c r="W8" s="164"/>
      <c r="X8" s="164"/>
      <c r="AG8" t="s">
        <v>140</v>
      </c>
    </row>
    <row r="9" spans="1:60" outlineLevel="1" x14ac:dyDescent="0.2">
      <c r="A9" s="171">
        <v>1</v>
      </c>
      <c r="B9" s="172" t="s">
        <v>141</v>
      </c>
      <c r="C9" s="186" t="s">
        <v>142</v>
      </c>
      <c r="D9" s="173" t="s">
        <v>143</v>
      </c>
      <c r="E9" s="174">
        <v>28.364999999999998</v>
      </c>
      <c r="F9" s="175"/>
      <c r="G9" s="176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144</v>
      </c>
      <c r="T9" s="160" t="s">
        <v>145</v>
      </c>
      <c r="U9" s="160">
        <v>0.03</v>
      </c>
      <c r="V9" s="160">
        <f>ROUND(E9*U9,2)</f>
        <v>0.85</v>
      </c>
      <c r="W9" s="160"/>
      <c r="X9" s="160" t="s">
        <v>146</v>
      </c>
      <c r="Y9" s="151"/>
      <c r="Z9" s="151"/>
      <c r="AA9" s="151"/>
      <c r="AB9" s="151"/>
      <c r="AC9" s="151"/>
      <c r="AD9" s="151"/>
      <c r="AE9" s="151"/>
      <c r="AF9" s="151"/>
      <c r="AG9" s="151" t="s">
        <v>147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7" t="s">
        <v>148</v>
      </c>
      <c r="D10" s="162"/>
      <c r="E10" s="163">
        <v>28.364999999999998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149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1">
        <v>2</v>
      </c>
      <c r="B11" s="172" t="s">
        <v>150</v>
      </c>
      <c r="C11" s="186" t="s">
        <v>151</v>
      </c>
      <c r="D11" s="173" t="s">
        <v>143</v>
      </c>
      <c r="E11" s="174">
        <v>56.735100000000003</v>
      </c>
      <c r="F11" s="175"/>
      <c r="G11" s="176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21</v>
      </c>
      <c r="M11" s="160">
        <f>G11*(1+L11/100)</f>
        <v>0</v>
      </c>
      <c r="N11" s="160">
        <v>0</v>
      </c>
      <c r="O11" s="160">
        <f>ROUND(E11*N11,2)</f>
        <v>0</v>
      </c>
      <c r="P11" s="160">
        <v>0</v>
      </c>
      <c r="Q11" s="160">
        <f>ROUND(E11*P11,2)</f>
        <v>0</v>
      </c>
      <c r="R11" s="160"/>
      <c r="S11" s="160" t="s">
        <v>144</v>
      </c>
      <c r="T11" s="160" t="s">
        <v>145</v>
      </c>
      <c r="U11" s="160">
        <v>2.335</v>
      </c>
      <c r="V11" s="160">
        <f>ROUND(E11*U11,2)</f>
        <v>132.47999999999999</v>
      </c>
      <c r="W11" s="160"/>
      <c r="X11" s="160" t="s">
        <v>146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147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7" t="s">
        <v>152</v>
      </c>
      <c r="D12" s="162"/>
      <c r="E12" s="163">
        <v>30.15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149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7" t="s">
        <v>153</v>
      </c>
      <c r="D13" s="162"/>
      <c r="E13" s="163">
        <v>9.4700000000000006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149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7" t="s">
        <v>154</v>
      </c>
      <c r="D14" s="162"/>
      <c r="E14" s="163">
        <v>17.11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149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1">
        <v>3</v>
      </c>
      <c r="B15" s="172" t="s">
        <v>155</v>
      </c>
      <c r="C15" s="186" t="s">
        <v>156</v>
      </c>
      <c r="D15" s="173" t="s">
        <v>143</v>
      </c>
      <c r="E15" s="174">
        <v>27.106770000000001</v>
      </c>
      <c r="F15" s="175"/>
      <c r="G15" s="176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21</v>
      </c>
      <c r="M15" s="160">
        <f>G15*(1+L15/100)</f>
        <v>0</v>
      </c>
      <c r="N15" s="160">
        <v>0</v>
      </c>
      <c r="O15" s="160">
        <f>ROUND(E15*N15,2)</f>
        <v>0</v>
      </c>
      <c r="P15" s="160">
        <v>0</v>
      </c>
      <c r="Q15" s="160">
        <f>ROUND(E15*P15,2)</f>
        <v>0</v>
      </c>
      <c r="R15" s="160"/>
      <c r="S15" s="160" t="s">
        <v>144</v>
      </c>
      <c r="T15" s="160" t="s">
        <v>145</v>
      </c>
      <c r="U15" s="160">
        <v>7.3999999999999996E-2</v>
      </c>
      <c r="V15" s="160">
        <f>ROUND(E15*U15,2)</f>
        <v>2.0099999999999998</v>
      </c>
      <c r="W15" s="160"/>
      <c r="X15" s="160" t="s">
        <v>146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147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7" t="s">
        <v>152</v>
      </c>
      <c r="D16" s="162"/>
      <c r="E16" s="163">
        <v>30.15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149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7" t="s">
        <v>153</v>
      </c>
      <c r="D17" s="162"/>
      <c r="E17" s="163">
        <v>9.4700000000000006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149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7" t="s">
        <v>154</v>
      </c>
      <c r="D18" s="162"/>
      <c r="E18" s="163">
        <v>17.11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149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7" t="s">
        <v>157</v>
      </c>
      <c r="D19" s="162"/>
      <c r="E19" s="163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149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158"/>
      <c r="B20" s="159"/>
      <c r="C20" s="187" t="s">
        <v>158</v>
      </c>
      <c r="D20" s="162"/>
      <c r="E20" s="163">
        <v>-26.99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149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7" t="s">
        <v>159</v>
      </c>
      <c r="D21" s="162"/>
      <c r="E21" s="163">
        <v>-2.64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149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71">
        <v>4</v>
      </c>
      <c r="B22" s="172" t="s">
        <v>160</v>
      </c>
      <c r="C22" s="186" t="s">
        <v>161</v>
      </c>
      <c r="D22" s="173" t="s">
        <v>143</v>
      </c>
      <c r="E22" s="174">
        <v>27.106770000000001</v>
      </c>
      <c r="F22" s="175"/>
      <c r="G22" s="176">
        <f>ROUND(E22*F22,2)</f>
        <v>0</v>
      </c>
      <c r="H22" s="161"/>
      <c r="I22" s="160">
        <f>ROUND(E22*H22,2)</f>
        <v>0</v>
      </c>
      <c r="J22" s="161"/>
      <c r="K22" s="160">
        <f>ROUND(E22*J22,2)</f>
        <v>0</v>
      </c>
      <c r="L22" s="160">
        <v>21</v>
      </c>
      <c r="M22" s="160">
        <f>G22*(1+L22/100)</f>
        <v>0</v>
      </c>
      <c r="N22" s="160">
        <v>0</v>
      </c>
      <c r="O22" s="160">
        <f>ROUND(E22*N22,2)</f>
        <v>0</v>
      </c>
      <c r="P22" s="160">
        <v>0</v>
      </c>
      <c r="Q22" s="160">
        <f>ROUND(E22*P22,2)</f>
        <v>0</v>
      </c>
      <c r="R22" s="160"/>
      <c r="S22" s="160" t="s">
        <v>144</v>
      </c>
      <c r="T22" s="160" t="s">
        <v>145</v>
      </c>
      <c r="U22" s="160">
        <v>1.0999999999999999E-2</v>
      </c>
      <c r="V22" s="160">
        <f>ROUND(E22*U22,2)</f>
        <v>0.3</v>
      </c>
      <c r="W22" s="160"/>
      <c r="X22" s="160" t="s">
        <v>146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147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7" t="s">
        <v>152</v>
      </c>
      <c r="D23" s="162"/>
      <c r="E23" s="163">
        <v>30.15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149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7" t="s">
        <v>153</v>
      </c>
      <c r="D24" s="162"/>
      <c r="E24" s="163">
        <v>9.4700000000000006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149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7" t="s">
        <v>154</v>
      </c>
      <c r="D25" s="162"/>
      <c r="E25" s="163">
        <v>17.11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149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7" t="s">
        <v>157</v>
      </c>
      <c r="D26" s="162"/>
      <c r="E26" s="163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149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33.75" outlineLevel="1" x14ac:dyDescent="0.2">
      <c r="A27" s="158"/>
      <c r="B27" s="159"/>
      <c r="C27" s="187" t="s">
        <v>158</v>
      </c>
      <c r="D27" s="162"/>
      <c r="E27" s="163">
        <v>-26.99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149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7" t="s">
        <v>159</v>
      </c>
      <c r="D28" s="162"/>
      <c r="E28" s="163">
        <v>-2.64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149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1">
        <v>5</v>
      </c>
      <c r="B29" s="172" t="s">
        <v>162</v>
      </c>
      <c r="C29" s="186" t="s">
        <v>163</v>
      </c>
      <c r="D29" s="173" t="s">
        <v>143</v>
      </c>
      <c r="E29" s="174">
        <v>56.735100000000003</v>
      </c>
      <c r="F29" s="175"/>
      <c r="G29" s="176">
        <f>ROUND(E29*F29,2)</f>
        <v>0</v>
      </c>
      <c r="H29" s="161"/>
      <c r="I29" s="160">
        <f>ROUND(E29*H29,2)</f>
        <v>0</v>
      </c>
      <c r="J29" s="161"/>
      <c r="K29" s="160">
        <f>ROUND(E29*J29,2)</f>
        <v>0</v>
      </c>
      <c r="L29" s="160">
        <v>21</v>
      </c>
      <c r="M29" s="160">
        <f>G29*(1+L29/100)</f>
        <v>0</v>
      </c>
      <c r="N29" s="160">
        <v>0</v>
      </c>
      <c r="O29" s="160">
        <f>ROUND(E29*N29,2)</f>
        <v>0</v>
      </c>
      <c r="P29" s="160">
        <v>0</v>
      </c>
      <c r="Q29" s="160">
        <f>ROUND(E29*P29,2)</f>
        <v>0</v>
      </c>
      <c r="R29" s="160"/>
      <c r="S29" s="160" t="s">
        <v>144</v>
      </c>
      <c r="T29" s="160" t="s">
        <v>145</v>
      </c>
      <c r="U29" s="160">
        <v>0.65200000000000002</v>
      </c>
      <c r="V29" s="160">
        <f>ROUND(E29*U29,2)</f>
        <v>36.99</v>
      </c>
      <c r="W29" s="160"/>
      <c r="X29" s="160" t="s">
        <v>146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147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7" t="s">
        <v>152</v>
      </c>
      <c r="D30" s="162"/>
      <c r="E30" s="163">
        <v>30.15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149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7" t="s">
        <v>153</v>
      </c>
      <c r="D31" s="162"/>
      <c r="E31" s="163">
        <v>9.4700000000000006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149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7" t="s">
        <v>154</v>
      </c>
      <c r="D32" s="162"/>
      <c r="E32" s="163">
        <v>17.11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149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1">
        <v>6</v>
      </c>
      <c r="B33" s="172" t="s">
        <v>164</v>
      </c>
      <c r="C33" s="186" t="s">
        <v>165</v>
      </c>
      <c r="D33" s="173" t="s">
        <v>143</v>
      </c>
      <c r="E33" s="174">
        <v>27.106770000000001</v>
      </c>
      <c r="F33" s="175"/>
      <c r="G33" s="176">
        <f>ROUND(E33*F33,2)</f>
        <v>0</v>
      </c>
      <c r="H33" s="161"/>
      <c r="I33" s="160">
        <f>ROUND(E33*H33,2)</f>
        <v>0</v>
      </c>
      <c r="J33" s="161"/>
      <c r="K33" s="160">
        <f>ROUND(E33*J33,2)</f>
        <v>0</v>
      </c>
      <c r="L33" s="160">
        <v>21</v>
      </c>
      <c r="M33" s="160">
        <f>G33*(1+L33/100)</f>
        <v>0</v>
      </c>
      <c r="N33" s="160">
        <v>0</v>
      </c>
      <c r="O33" s="160">
        <f>ROUND(E33*N33,2)</f>
        <v>0</v>
      </c>
      <c r="P33" s="160">
        <v>0</v>
      </c>
      <c r="Q33" s="160">
        <f>ROUND(E33*P33,2)</f>
        <v>0</v>
      </c>
      <c r="R33" s="160"/>
      <c r="S33" s="160" t="s">
        <v>144</v>
      </c>
      <c r="T33" s="160" t="s">
        <v>145</v>
      </c>
      <c r="U33" s="160">
        <v>8.9999999999999993E-3</v>
      </c>
      <c r="V33" s="160">
        <f>ROUND(E33*U33,2)</f>
        <v>0.24</v>
      </c>
      <c r="W33" s="160"/>
      <c r="X33" s="160" t="s">
        <v>146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147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7" t="s">
        <v>152</v>
      </c>
      <c r="D34" s="162"/>
      <c r="E34" s="163">
        <v>30.15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149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7" t="s">
        <v>153</v>
      </c>
      <c r="D35" s="162"/>
      <c r="E35" s="163">
        <v>9.4700000000000006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149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7" t="s">
        <v>154</v>
      </c>
      <c r="D36" s="162"/>
      <c r="E36" s="163">
        <v>17.11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149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7" t="s">
        <v>157</v>
      </c>
      <c r="D37" s="162"/>
      <c r="E37" s="163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149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33.75" outlineLevel="1" x14ac:dyDescent="0.2">
      <c r="A38" s="158"/>
      <c r="B38" s="159"/>
      <c r="C38" s="187" t="s">
        <v>158</v>
      </c>
      <c r="D38" s="162"/>
      <c r="E38" s="163">
        <v>-26.99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149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7" t="s">
        <v>159</v>
      </c>
      <c r="D39" s="162"/>
      <c r="E39" s="163">
        <v>-2.64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149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1">
        <v>7</v>
      </c>
      <c r="B40" s="172" t="s">
        <v>166</v>
      </c>
      <c r="C40" s="186" t="s">
        <v>167</v>
      </c>
      <c r="D40" s="173" t="s">
        <v>143</v>
      </c>
      <c r="E40" s="174">
        <v>29.63</v>
      </c>
      <c r="F40" s="175"/>
      <c r="G40" s="176">
        <f>ROUND(E40*F40,2)</f>
        <v>0</v>
      </c>
      <c r="H40" s="161"/>
      <c r="I40" s="160">
        <f>ROUND(E40*H40,2)</f>
        <v>0</v>
      </c>
      <c r="J40" s="161"/>
      <c r="K40" s="160">
        <f>ROUND(E40*J40,2)</f>
        <v>0</v>
      </c>
      <c r="L40" s="160">
        <v>21</v>
      </c>
      <c r="M40" s="160">
        <f>G40*(1+L40/100)</f>
        <v>0</v>
      </c>
      <c r="N40" s="160">
        <v>0</v>
      </c>
      <c r="O40" s="160">
        <f>ROUND(E40*N40,2)</f>
        <v>0</v>
      </c>
      <c r="P40" s="160">
        <v>0</v>
      </c>
      <c r="Q40" s="160">
        <f>ROUND(E40*P40,2)</f>
        <v>0</v>
      </c>
      <c r="R40" s="160"/>
      <c r="S40" s="160" t="s">
        <v>144</v>
      </c>
      <c r="T40" s="160" t="s">
        <v>145</v>
      </c>
      <c r="U40" s="160">
        <v>1.1499999999999999</v>
      </c>
      <c r="V40" s="160">
        <f>ROUND(E40*U40,2)</f>
        <v>34.07</v>
      </c>
      <c r="W40" s="160"/>
      <c r="X40" s="160" t="s">
        <v>146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147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7" t="s">
        <v>168</v>
      </c>
      <c r="D41" s="162"/>
      <c r="E41" s="163">
        <v>29.63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149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1">
        <v>8</v>
      </c>
      <c r="B42" s="172" t="s">
        <v>169</v>
      </c>
      <c r="C42" s="186" t="s">
        <v>170</v>
      </c>
      <c r="D42" s="173" t="s">
        <v>143</v>
      </c>
      <c r="E42" s="174">
        <v>27.106770000000001</v>
      </c>
      <c r="F42" s="175"/>
      <c r="G42" s="176">
        <f>ROUND(E42*F42,2)</f>
        <v>0</v>
      </c>
      <c r="H42" s="161"/>
      <c r="I42" s="160">
        <f>ROUND(E42*H42,2)</f>
        <v>0</v>
      </c>
      <c r="J42" s="161"/>
      <c r="K42" s="160">
        <f>ROUND(E42*J42,2)</f>
        <v>0</v>
      </c>
      <c r="L42" s="160">
        <v>21</v>
      </c>
      <c r="M42" s="160">
        <f>G42*(1+L42/100)</f>
        <v>0</v>
      </c>
      <c r="N42" s="160">
        <v>0</v>
      </c>
      <c r="O42" s="160">
        <f>ROUND(E42*N42,2)</f>
        <v>0</v>
      </c>
      <c r="P42" s="160">
        <v>0</v>
      </c>
      <c r="Q42" s="160">
        <f>ROUND(E42*P42,2)</f>
        <v>0</v>
      </c>
      <c r="R42" s="160"/>
      <c r="S42" s="160" t="s">
        <v>144</v>
      </c>
      <c r="T42" s="160" t="s">
        <v>145</v>
      </c>
      <c r="U42" s="160">
        <v>0</v>
      </c>
      <c r="V42" s="160">
        <f>ROUND(E42*U42,2)</f>
        <v>0</v>
      </c>
      <c r="W42" s="160"/>
      <c r="X42" s="160" t="s">
        <v>146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147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7" t="s">
        <v>152</v>
      </c>
      <c r="D43" s="162"/>
      <c r="E43" s="163">
        <v>30.15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149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7" t="s">
        <v>153</v>
      </c>
      <c r="D44" s="162"/>
      <c r="E44" s="163">
        <v>9.4700000000000006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149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7" t="s">
        <v>154</v>
      </c>
      <c r="D45" s="162"/>
      <c r="E45" s="163">
        <v>17.11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149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7" t="s">
        <v>157</v>
      </c>
      <c r="D46" s="162"/>
      <c r="E46" s="163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149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33.75" outlineLevel="1" x14ac:dyDescent="0.2">
      <c r="A47" s="158"/>
      <c r="B47" s="159"/>
      <c r="C47" s="187" t="s">
        <v>158</v>
      </c>
      <c r="D47" s="162"/>
      <c r="E47" s="163">
        <v>-26.99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149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7" t="s">
        <v>159</v>
      </c>
      <c r="D48" s="162"/>
      <c r="E48" s="163">
        <v>-2.64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149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5" t="s">
        <v>139</v>
      </c>
      <c r="B49" s="166" t="s">
        <v>63</v>
      </c>
      <c r="C49" s="185" t="s">
        <v>64</v>
      </c>
      <c r="D49" s="167"/>
      <c r="E49" s="168"/>
      <c r="F49" s="169"/>
      <c r="G49" s="170">
        <f>SUMIF(AG50:AG54,"&lt;&gt;NOR",G50:G54)</f>
        <v>0</v>
      </c>
      <c r="H49" s="164"/>
      <c r="I49" s="164">
        <f>SUM(I50:I54)</f>
        <v>0</v>
      </c>
      <c r="J49" s="164"/>
      <c r="K49" s="164">
        <f>SUM(K50:K54)</f>
        <v>0</v>
      </c>
      <c r="L49" s="164"/>
      <c r="M49" s="164">
        <f>SUM(M50:M54)</f>
        <v>0</v>
      </c>
      <c r="N49" s="164"/>
      <c r="O49" s="164">
        <f>SUM(O50:O54)</f>
        <v>0.04</v>
      </c>
      <c r="P49" s="164"/>
      <c r="Q49" s="164">
        <f>SUM(Q50:Q54)</f>
        <v>0</v>
      </c>
      <c r="R49" s="164"/>
      <c r="S49" s="164"/>
      <c r="T49" s="164"/>
      <c r="U49" s="164"/>
      <c r="V49" s="164">
        <f>SUM(V50:V54)</f>
        <v>4.26</v>
      </c>
      <c r="W49" s="164"/>
      <c r="X49" s="164"/>
      <c r="AG49" t="s">
        <v>140</v>
      </c>
    </row>
    <row r="50" spans="1:60" outlineLevel="1" x14ac:dyDescent="0.2">
      <c r="A50" s="171">
        <v>9</v>
      </c>
      <c r="B50" s="172" t="s">
        <v>171</v>
      </c>
      <c r="C50" s="186" t="s">
        <v>172</v>
      </c>
      <c r="D50" s="173" t="s">
        <v>173</v>
      </c>
      <c r="E50" s="174">
        <v>129</v>
      </c>
      <c r="F50" s="175"/>
      <c r="G50" s="176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21</v>
      </c>
      <c r="M50" s="160">
        <f>G50*(1+L50/100)</f>
        <v>0</v>
      </c>
      <c r="N50" s="160">
        <v>0</v>
      </c>
      <c r="O50" s="160">
        <f>ROUND(E50*N50,2)</f>
        <v>0</v>
      </c>
      <c r="P50" s="160">
        <v>0</v>
      </c>
      <c r="Q50" s="160">
        <f>ROUND(E50*P50,2)</f>
        <v>0</v>
      </c>
      <c r="R50" s="160"/>
      <c r="S50" s="160" t="s">
        <v>144</v>
      </c>
      <c r="T50" s="160" t="s">
        <v>145</v>
      </c>
      <c r="U50" s="160">
        <v>3.3000000000000002E-2</v>
      </c>
      <c r="V50" s="160">
        <f>ROUND(E50*U50,2)</f>
        <v>4.26</v>
      </c>
      <c r="W50" s="160"/>
      <c r="X50" s="160" t="s">
        <v>146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147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7" t="s">
        <v>174</v>
      </c>
      <c r="D51" s="162"/>
      <c r="E51" s="163">
        <v>8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149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7" t="s">
        <v>175</v>
      </c>
      <c r="D52" s="162"/>
      <c r="E52" s="163">
        <v>121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149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1">
        <v>10</v>
      </c>
      <c r="B53" s="172" t="s">
        <v>176</v>
      </c>
      <c r="C53" s="186" t="s">
        <v>177</v>
      </c>
      <c r="D53" s="173" t="s">
        <v>173</v>
      </c>
      <c r="E53" s="174">
        <v>141.9</v>
      </c>
      <c r="F53" s="175"/>
      <c r="G53" s="176">
        <f>ROUND(E53*F53,2)</f>
        <v>0</v>
      </c>
      <c r="H53" s="161"/>
      <c r="I53" s="160">
        <f>ROUND(E53*H53,2)</f>
        <v>0</v>
      </c>
      <c r="J53" s="161"/>
      <c r="K53" s="160">
        <f>ROUND(E53*J53,2)</f>
        <v>0</v>
      </c>
      <c r="L53" s="160">
        <v>21</v>
      </c>
      <c r="M53" s="160">
        <f>G53*(1+L53/100)</f>
        <v>0</v>
      </c>
      <c r="N53" s="160">
        <v>2.7E-4</v>
      </c>
      <c r="O53" s="160">
        <f>ROUND(E53*N53,2)</f>
        <v>0.04</v>
      </c>
      <c r="P53" s="160">
        <v>0</v>
      </c>
      <c r="Q53" s="160">
        <f>ROUND(E53*P53,2)</f>
        <v>0</v>
      </c>
      <c r="R53" s="160" t="s">
        <v>178</v>
      </c>
      <c r="S53" s="160" t="s">
        <v>144</v>
      </c>
      <c r="T53" s="160" t="s">
        <v>145</v>
      </c>
      <c r="U53" s="160">
        <v>0</v>
      </c>
      <c r="V53" s="160">
        <f>ROUND(E53*U53,2)</f>
        <v>0</v>
      </c>
      <c r="W53" s="160"/>
      <c r="X53" s="160" t="s">
        <v>179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87" t="s">
        <v>181</v>
      </c>
      <c r="D54" s="162"/>
      <c r="E54" s="163">
        <v>141.9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149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65" t="s">
        <v>139</v>
      </c>
      <c r="B55" s="166" t="s">
        <v>65</v>
      </c>
      <c r="C55" s="185" t="s">
        <v>66</v>
      </c>
      <c r="D55" s="167"/>
      <c r="E55" s="168"/>
      <c r="F55" s="169"/>
      <c r="G55" s="170">
        <f>SUMIF(AG56:AG66,"&lt;&gt;NOR",G56:G66)</f>
        <v>0</v>
      </c>
      <c r="H55" s="164"/>
      <c r="I55" s="164">
        <f>SUM(I56:I66)</f>
        <v>0</v>
      </c>
      <c r="J55" s="164"/>
      <c r="K55" s="164">
        <f>SUM(K56:K66)</f>
        <v>0</v>
      </c>
      <c r="L55" s="164"/>
      <c r="M55" s="164">
        <f>SUM(M56:M66)</f>
        <v>0</v>
      </c>
      <c r="N55" s="164"/>
      <c r="O55" s="164">
        <f>SUM(O56:O66)</f>
        <v>10.84</v>
      </c>
      <c r="P55" s="164"/>
      <c r="Q55" s="164">
        <f>SUM(Q56:Q66)</f>
        <v>0</v>
      </c>
      <c r="R55" s="164"/>
      <c r="S55" s="164"/>
      <c r="T55" s="164"/>
      <c r="U55" s="164"/>
      <c r="V55" s="164">
        <f>SUM(V56:V66)</f>
        <v>51.31</v>
      </c>
      <c r="W55" s="164"/>
      <c r="X55" s="164"/>
      <c r="AG55" t="s">
        <v>140</v>
      </c>
    </row>
    <row r="56" spans="1:60" outlineLevel="1" x14ac:dyDescent="0.2">
      <c r="A56" s="171">
        <v>11</v>
      </c>
      <c r="B56" s="172" t="s">
        <v>182</v>
      </c>
      <c r="C56" s="186" t="s">
        <v>183</v>
      </c>
      <c r="D56" s="173" t="s">
        <v>143</v>
      </c>
      <c r="E56" s="174">
        <v>4.1025</v>
      </c>
      <c r="F56" s="175"/>
      <c r="G56" s="176">
        <f>ROUND(E56*F56,2)</f>
        <v>0</v>
      </c>
      <c r="H56" s="161"/>
      <c r="I56" s="160">
        <f>ROUND(E56*H56,2)</f>
        <v>0</v>
      </c>
      <c r="J56" s="161"/>
      <c r="K56" s="160">
        <f>ROUND(E56*J56,2)</f>
        <v>0</v>
      </c>
      <c r="L56" s="160">
        <v>21</v>
      </c>
      <c r="M56" s="160">
        <f>G56*(1+L56/100)</f>
        <v>0</v>
      </c>
      <c r="N56" s="160">
        <v>2.5251100000000002</v>
      </c>
      <c r="O56" s="160">
        <f>ROUND(E56*N56,2)</f>
        <v>10.36</v>
      </c>
      <c r="P56" s="160">
        <v>0</v>
      </c>
      <c r="Q56" s="160">
        <f>ROUND(E56*P56,2)</f>
        <v>0</v>
      </c>
      <c r="R56" s="160"/>
      <c r="S56" s="160" t="s">
        <v>144</v>
      </c>
      <c r="T56" s="160" t="s">
        <v>145</v>
      </c>
      <c r="U56" s="160">
        <v>1.448</v>
      </c>
      <c r="V56" s="160">
        <f>ROUND(E56*U56,2)</f>
        <v>5.94</v>
      </c>
      <c r="W56" s="160"/>
      <c r="X56" s="160" t="s">
        <v>146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147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7" t="s">
        <v>184</v>
      </c>
      <c r="D57" s="162"/>
      <c r="E57" s="163">
        <v>1.82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149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7" t="s">
        <v>185</v>
      </c>
      <c r="D58" s="162"/>
      <c r="E58" s="163">
        <v>2.2799999999999998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149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1">
        <v>12</v>
      </c>
      <c r="B59" s="172" t="s">
        <v>186</v>
      </c>
      <c r="C59" s="186" t="s">
        <v>187</v>
      </c>
      <c r="D59" s="173" t="s">
        <v>188</v>
      </c>
      <c r="E59" s="174">
        <v>39.444000000000003</v>
      </c>
      <c r="F59" s="175"/>
      <c r="G59" s="176">
        <f>ROUND(E59*F59,2)</f>
        <v>0</v>
      </c>
      <c r="H59" s="161"/>
      <c r="I59" s="160">
        <f>ROUND(E59*H59,2)</f>
        <v>0</v>
      </c>
      <c r="J59" s="161"/>
      <c r="K59" s="160">
        <f>ROUND(E59*J59,2)</f>
        <v>0</v>
      </c>
      <c r="L59" s="160">
        <v>21</v>
      </c>
      <c r="M59" s="160">
        <f>G59*(1+L59/100)</f>
        <v>0</v>
      </c>
      <c r="N59" s="160">
        <v>7.8200000000000006E-3</v>
      </c>
      <c r="O59" s="160">
        <f>ROUND(E59*N59,2)</f>
        <v>0.31</v>
      </c>
      <c r="P59" s="160">
        <v>0</v>
      </c>
      <c r="Q59" s="160">
        <f>ROUND(E59*P59,2)</f>
        <v>0</v>
      </c>
      <c r="R59" s="160"/>
      <c r="S59" s="160" t="s">
        <v>144</v>
      </c>
      <c r="T59" s="160" t="s">
        <v>145</v>
      </c>
      <c r="U59" s="160">
        <v>0.79</v>
      </c>
      <c r="V59" s="160">
        <f>ROUND(E59*U59,2)</f>
        <v>31.16</v>
      </c>
      <c r="W59" s="160"/>
      <c r="X59" s="160" t="s">
        <v>146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147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7" t="s">
        <v>189</v>
      </c>
      <c r="D60" s="162"/>
      <c r="E60" s="163">
        <v>29.29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149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7" t="s">
        <v>190</v>
      </c>
      <c r="D61" s="162"/>
      <c r="E61" s="163">
        <v>10.15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149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1">
        <v>13</v>
      </c>
      <c r="B62" s="172" t="s">
        <v>191</v>
      </c>
      <c r="C62" s="186" t="s">
        <v>192</v>
      </c>
      <c r="D62" s="173" t="s">
        <v>188</v>
      </c>
      <c r="E62" s="174">
        <v>39.444000000000003</v>
      </c>
      <c r="F62" s="175"/>
      <c r="G62" s="176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21</v>
      </c>
      <c r="M62" s="160">
        <f>G62*(1+L62/100)</f>
        <v>0</v>
      </c>
      <c r="N62" s="160">
        <v>0</v>
      </c>
      <c r="O62" s="160">
        <f>ROUND(E62*N62,2)</f>
        <v>0</v>
      </c>
      <c r="P62" s="160">
        <v>0</v>
      </c>
      <c r="Q62" s="160">
        <f>ROUND(E62*P62,2)</f>
        <v>0</v>
      </c>
      <c r="R62" s="160"/>
      <c r="S62" s="160" t="s">
        <v>144</v>
      </c>
      <c r="T62" s="160" t="s">
        <v>145</v>
      </c>
      <c r="U62" s="160">
        <v>0.24</v>
      </c>
      <c r="V62" s="160">
        <f>ROUND(E62*U62,2)</f>
        <v>9.4700000000000006</v>
      </c>
      <c r="W62" s="160"/>
      <c r="X62" s="160" t="s">
        <v>146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147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7" t="s">
        <v>189</v>
      </c>
      <c r="D63" s="162"/>
      <c r="E63" s="163">
        <v>29.29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149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87" t="s">
        <v>190</v>
      </c>
      <c r="D64" s="162"/>
      <c r="E64" s="163">
        <v>10.15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149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1">
        <v>14</v>
      </c>
      <c r="B65" s="172" t="s">
        <v>193</v>
      </c>
      <c r="C65" s="186" t="s">
        <v>194</v>
      </c>
      <c r="D65" s="173" t="s">
        <v>195</v>
      </c>
      <c r="E65" s="174">
        <v>0.1714</v>
      </c>
      <c r="F65" s="175"/>
      <c r="G65" s="176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21</v>
      </c>
      <c r="M65" s="160">
        <f>G65*(1+L65/100)</f>
        <v>0</v>
      </c>
      <c r="N65" s="160">
        <v>1.0166500000000001</v>
      </c>
      <c r="O65" s="160">
        <f>ROUND(E65*N65,2)</f>
        <v>0.17</v>
      </c>
      <c r="P65" s="160">
        <v>0</v>
      </c>
      <c r="Q65" s="160">
        <f>ROUND(E65*P65,2)</f>
        <v>0</v>
      </c>
      <c r="R65" s="160"/>
      <c r="S65" s="160" t="s">
        <v>144</v>
      </c>
      <c r="T65" s="160" t="s">
        <v>145</v>
      </c>
      <c r="U65" s="160">
        <v>27.672999999999998</v>
      </c>
      <c r="V65" s="160">
        <f>ROUND(E65*U65,2)</f>
        <v>4.74</v>
      </c>
      <c r="W65" s="160"/>
      <c r="X65" s="160" t="s">
        <v>146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147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7" t="s">
        <v>196</v>
      </c>
      <c r="D66" s="162"/>
      <c r="E66" s="163">
        <v>0.17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149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5" t="s">
        <v>139</v>
      </c>
      <c r="B67" s="166" t="s">
        <v>67</v>
      </c>
      <c r="C67" s="185" t="s">
        <v>68</v>
      </c>
      <c r="D67" s="167"/>
      <c r="E67" s="168"/>
      <c r="F67" s="169"/>
      <c r="G67" s="170">
        <f>SUMIF(AG68:AG78,"&lt;&gt;NOR",G68:G78)</f>
        <v>0</v>
      </c>
      <c r="H67" s="164"/>
      <c r="I67" s="164">
        <f>SUM(I68:I78)</f>
        <v>0</v>
      </c>
      <c r="J67" s="164"/>
      <c r="K67" s="164">
        <f>SUM(K68:K78)</f>
        <v>0</v>
      </c>
      <c r="L67" s="164"/>
      <c r="M67" s="164">
        <f>SUM(M68:M78)</f>
        <v>0</v>
      </c>
      <c r="N67" s="164"/>
      <c r="O67" s="164">
        <f>SUM(O68:O78)</f>
        <v>44.43</v>
      </c>
      <c r="P67" s="164"/>
      <c r="Q67" s="164">
        <f>SUM(Q68:Q78)</f>
        <v>0</v>
      </c>
      <c r="R67" s="164"/>
      <c r="S67" s="164"/>
      <c r="T67" s="164"/>
      <c r="U67" s="164"/>
      <c r="V67" s="164">
        <f>SUM(V68:V78)</f>
        <v>36.72</v>
      </c>
      <c r="W67" s="164"/>
      <c r="X67" s="164"/>
      <c r="AG67" t="s">
        <v>140</v>
      </c>
    </row>
    <row r="68" spans="1:60" outlineLevel="1" x14ac:dyDescent="0.2">
      <c r="A68" s="171">
        <v>15</v>
      </c>
      <c r="B68" s="172" t="s">
        <v>197</v>
      </c>
      <c r="C68" s="186" t="s">
        <v>198</v>
      </c>
      <c r="D68" s="173" t="s">
        <v>188</v>
      </c>
      <c r="E68" s="174">
        <v>121</v>
      </c>
      <c r="F68" s="175"/>
      <c r="G68" s="176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21</v>
      </c>
      <c r="M68" s="160">
        <f>G68*(1+L68/100)</f>
        <v>0</v>
      </c>
      <c r="N68" s="160">
        <v>2.2499999999999998E-3</v>
      </c>
      <c r="O68" s="160">
        <f>ROUND(E68*N68,2)</f>
        <v>0.27</v>
      </c>
      <c r="P68" s="160">
        <v>0</v>
      </c>
      <c r="Q68" s="160">
        <f>ROUND(E68*P68,2)</f>
        <v>0</v>
      </c>
      <c r="R68" s="160"/>
      <c r="S68" s="160" t="s">
        <v>144</v>
      </c>
      <c r="T68" s="160" t="s">
        <v>145</v>
      </c>
      <c r="U68" s="160">
        <v>0.123</v>
      </c>
      <c r="V68" s="160">
        <f>ROUND(E68*U68,2)</f>
        <v>14.88</v>
      </c>
      <c r="W68" s="160"/>
      <c r="X68" s="160" t="s">
        <v>146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147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281" t="s">
        <v>199</v>
      </c>
      <c r="D69" s="282"/>
      <c r="E69" s="282"/>
      <c r="F69" s="282"/>
      <c r="G69" s="282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200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1">
        <v>16</v>
      </c>
      <c r="B70" s="172" t="s">
        <v>201</v>
      </c>
      <c r="C70" s="186" t="s">
        <v>202</v>
      </c>
      <c r="D70" s="173" t="s">
        <v>143</v>
      </c>
      <c r="E70" s="174">
        <v>1.4456</v>
      </c>
      <c r="F70" s="175"/>
      <c r="G70" s="176">
        <f>ROUND(E70*F70,2)</f>
        <v>0</v>
      </c>
      <c r="H70" s="161"/>
      <c r="I70" s="160">
        <f>ROUND(E70*H70,2)</f>
        <v>0</v>
      </c>
      <c r="J70" s="161"/>
      <c r="K70" s="160">
        <f>ROUND(E70*J70,2)</f>
        <v>0</v>
      </c>
      <c r="L70" s="160">
        <v>21</v>
      </c>
      <c r="M70" s="160">
        <f>G70*(1+L70/100)</f>
        <v>0</v>
      </c>
      <c r="N70" s="160">
        <v>2.2040000000000002</v>
      </c>
      <c r="O70" s="160">
        <f>ROUND(E70*N70,2)</f>
        <v>3.19</v>
      </c>
      <c r="P70" s="160">
        <v>0</v>
      </c>
      <c r="Q70" s="160">
        <f>ROUND(E70*P70,2)</f>
        <v>0</v>
      </c>
      <c r="R70" s="160"/>
      <c r="S70" s="160" t="s">
        <v>144</v>
      </c>
      <c r="T70" s="160" t="s">
        <v>145</v>
      </c>
      <c r="U70" s="160">
        <v>0.185</v>
      </c>
      <c r="V70" s="160">
        <f>ROUND(E70*U70,2)</f>
        <v>0.27</v>
      </c>
      <c r="W70" s="160"/>
      <c r="X70" s="160" t="s">
        <v>146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147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281" t="s">
        <v>203</v>
      </c>
      <c r="D71" s="282"/>
      <c r="E71" s="282"/>
      <c r="F71" s="282"/>
      <c r="G71" s="282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200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7" t="s">
        <v>204</v>
      </c>
      <c r="D72" s="162"/>
      <c r="E72" s="163">
        <v>1.45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149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1">
        <v>17</v>
      </c>
      <c r="B73" s="172" t="s">
        <v>205</v>
      </c>
      <c r="C73" s="186" t="s">
        <v>206</v>
      </c>
      <c r="D73" s="173" t="s">
        <v>188</v>
      </c>
      <c r="E73" s="174">
        <v>36.414000000000001</v>
      </c>
      <c r="F73" s="175"/>
      <c r="G73" s="176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21</v>
      </c>
      <c r="M73" s="160">
        <f>G73*(1+L73/100)</f>
        <v>0</v>
      </c>
      <c r="N73" s="160">
        <v>0.4032</v>
      </c>
      <c r="O73" s="160">
        <f>ROUND(E73*N73,2)</f>
        <v>14.68</v>
      </c>
      <c r="P73" s="160">
        <v>0</v>
      </c>
      <c r="Q73" s="160">
        <f>ROUND(E73*P73,2)</f>
        <v>0</v>
      </c>
      <c r="R73" s="160"/>
      <c r="S73" s="160" t="s">
        <v>144</v>
      </c>
      <c r="T73" s="160" t="s">
        <v>145</v>
      </c>
      <c r="U73" s="160">
        <v>2.5999999999999999E-2</v>
      </c>
      <c r="V73" s="160">
        <f>ROUND(E73*U73,2)</f>
        <v>0.95</v>
      </c>
      <c r="W73" s="160"/>
      <c r="X73" s="160" t="s">
        <v>146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147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7" t="s">
        <v>207</v>
      </c>
      <c r="D74" s="162"/>
      <c r="E74" s="163">
        <v>36.409999999999997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149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77">
        <v>18</v>
      </c>
      <c r="B75" s="178" t="s">
        <v>208</v>
      </c>
      <c r="C75" s="188" t="s">
        <v>209</v>
      </c>
      <c r="D75" s="179" t="s">
        <v>188</v>
      </c>
      <c r="E75" s="180">
        <v>36.409999999999997</v>
      </c>
      <c r="F75" s="181"/>
      <c r="G75" s="182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21</v>
      </c>
      <c r="M75" s="160">
        <f>G75*(1+L75/100)</f>
        <v>0</v>
      </c>
      <c r="N75" s="160">
        <v>0.48574000000000001</v>
      </c>
      <c r="O75" s="160">
        <f>ROUND(E75*N75,2)</f>
        <v>17.690000000000001</v>
      </c>
      <c r="P75" s="160">
        <v>0</v>
      </c>
      <c r="Q75" s="160">
        <f>ROUND(E75*P75,2)</f>
        <v>0</v>
      </c>
      <c r="R75" s="160"/>
      <c r="S75" s="160" t="s">
        <v>144</v>
      </c>
      <c r="T75" s="160" t="s">
        <v>145</v>
      </c>
      <c r="U75" s="160">
        <v>4.2000000000000003E-2</v>
      </c>
      <c r="V75" s="160">
        <f>ROUND(E75*U75,2)</f>
        <v>1.53</v>
      </c>
      <c r="W75" s="160"/>
      <c r="X75" s="160" t="s">
        <v>146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147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1">
        <v>19</v>
      </c>
      <c r="B76" s="172" t="s">
        <v>210</v>
      </c>
      <c r="C76" s="186" t="s">
        <v>211</v>
      </c>
      <c r="D76" s="173" t="s">
        <v>188</v>
      </c>
      <c r="E76" s="174">
        <v>50.914000000000001</v>
      </c>
      <c r="F76" s="175"/>
      <c r="G76" s="176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21</v>
      </c>
      <c r="M76" s="160">
        <f>G76*(1+L76/100)</f>
        <v>0</v>
      </c>
      <c r="N76" s="160">
        <v>0.16896</v>
      </c>
      <c r="O76" s="160">
        <f>ROUND(E76*N76,2)</f>
        <v>8.6</v>
      </c>
      <c r="P76" s="160">
        <v>0</v>
      </c>
      <c r="Q76" s="160">
        <f>ROUND(E76*P76,2)</f>
        <v>0</v>
      </c>
      <c r="R76" s="160"/>
      <c r="S76" s="160" t="s">
        <v>144</v>
      </c>
      <c r="T76" s="160" t="s">
        <v>145</v>
      </c>
      <c r="U76" s="160">
        <v>0.375</v>
      </c>
      <c r="V76" s="160">
        <f>ROUND(E76*U76,2)</f>
        <v>19.09</v>
      </c>
      <c r="W76" s="160"/>
      <c r="X76" s="160" t="s">
        <v>146</v>
      </c>
      <c r="Y76" s="151"/>
      <c r="Z76" s="151"/>
      <c r="AA76" s="151"/>
      <c r="AB76" s="151"/>
      <c r="AC76" s="151"/>
      <c r="AD76" s="151"/>
      <c r="AE76" s="151"/>
      <c r="AF76" s="151"/>
      <c r="AG76" s="151" t="s">
        <v>147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87" t="s">
        <v>207</v>
      </c>
      <c r="D77" s="162"/>
      <c r="E77" s="163">
        <v>36.409999999999997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149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7" t="s">
        <v>212</v>
      </c>
      <c r="D78" s="162"/>
      <c r="E78" s="163">
        <v>14.5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149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65" t="s">
        <v>139</v>
      </c>
      <c r="B79" s="166" t="s">
        <v>69</v>
      </c>
      <c r="C79" s="185" t="s">
        <v>70</v>
      </c>
      <c r="D79" s="167"/>
      <c r="E79" s="168"/>
      <c r="F79" s="169"/>
      <c r="G79" s="170">
        <f>SUMIF(AG80:AG146,"&lt;&gt;NOR",G80:G146)</f>
        <v>0</v>
      </c>
      <c r="H79" s="164"/>
      <c r="I79" s="164">
        <f>SUM(I80:I146)</f>
        <v>0</v>
      </c>
      <c r="J79" s="164"/>
      <c r="K79" s="164">
        <f>SUM(K80:K146)</f>
        <v>0</v>
      </c>
      <c r="L79" s="164"/>
      <c r="M79" s="164">
        <f>SUM(M80:M146)</f>
        <v>0</v>
      </c>
      <c r="N79" s="164"/>
      <c r="O79" s="164">
        <f>SUM(O80:O146)</f>
        <v>7.9799999999999986</v>
      </c>
      <c r="P79" s="164"/>
      <c r="Q79" s="164">
        <f>SUM(Q80:Q146)</f>
        <v>0</v>
      </c>
      <c r="R79" s="164"/>
      <c r="S79" s="164"/>
      <c r="T79" s="164"/>
      <c r="U79" s="164"/>
      <c r="V79" s="164">
        <f>SUM(V80:V146)</f>
        <v>688.88</v>
      </c>
      <c r="W79" s="164"/>
      <c r="X79" s="164"/>
      <c r="AG79" t="s">
        <v>140</v>
      </c>
    </row>
    <row r="80" spans="1:60" outlineLevel="1" x14ac:dyDescent="0.2">
      <c r="A80" s="171">
        <v>20</v>
      </c>
      <c r="B80" s="172" t="s">
        <v>213</v>
      </c>
      <c r="C80" s="186" t="s">
        <v>214</v>
      </c>
      <c r="D80" s="173" t="s">
        <v>188</v>
      </c>
      <c r="E80" s="174">
        <v>191.28749999999999</v>
      </c>
      <c r="F80" s="175"/>
      <c r="G80" s="176">
        <f>ROUND(E80*F80,2)</f>
        <v>0</v>
      </c>
      <c r="H80" s="161"/>
      <c r="I80" s="160">
        <f>ROUND(E80*H80,2)</f>
        <v>0</v>
      </c>
      <c r="J80" s="161"/>
      <c r="K80" s="160">
        <f>ROUND(E80*J80,2)</f>
        <v>0</v>
      </c>
      <c r="L80" s="160">
        <v>21</v>
      </c>
      <c r="M80" s="160">
        <f>G80*(1+L80/100)</f>
        <v>0</v>
      </c>
      <c r="N80" s="160">
        <v>4.0000000000000003E-5</v>
      </c>
      <c r="O80" s="160">
        <f>ROUND(E80*N80,2)</f>
        <v>0.01</v>
      </c>
      <c r="P80" s="160">
        <v>0</v>
      </c>
      <c r="Q80" s="160">
        <f>ROUND(E80*P80,2)</f>
        <v>0</v>
      </c>
      <c r="R80" s="160"/>
      <c r="S80" s="160" t="s">
        <v>144</v>
      </c>
      <c r="T80" s="160" t="s">
        <v>145</v>
      </c>
      <c r="U80" s="160">
        <v>0.08</v>
      </c>
      <c r="V80" s="160">
        <f>ROUND(E80*U80,2)</f>
        <v>15.3</v>
      </c>
      <c r="W80" s="160"/>
      <c r="X80" s="160" t="s">
        <v>146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147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87" t="s">
        <v>215</v>
      </c>
      <c r="D81" s="162"/>
      <c r="E81" s="163">
        <v>34.65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149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7" t="s">
        <v>216</v>
      </c>
      <c r="D82" s="162"/>
      <c r="E82" s="163">
        <v>8.82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149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87" t="s">
        <v>217</v>
      </c>
      <c r="D83" s="162"/>
      <c r="E83" s="163">
        <v>11.13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149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7" t="s">
        <v>218</v>
      </c>
      <c r="D84" s="162"/>
      <c r="E84" s="163">
        <v>8.64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149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7" t="s">
        <v>219</v>
      </c>
      <c r="D85" s="162"/>
      <c r="E85" s="163">
        <v>1.26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149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7" t="s">
        <v>220</v>
      </c>
      <c r="D86" s="162"/>
      <c r="E86" s="163">
        <v>11.34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149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7" t="s">
        <v>221</v>
      </c>
      <c r="D87" s="162"/>
      <c r="E87" s="163">
        <v>12.6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149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87" t="s">
        <v>222</v>
      </c>
      <c r="D88" s="162"/>
      <c r="E88" s="163">
        <v>4.59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149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7" t="s">
        <v>223</v>
      </c>
      <c r="D89" s="162"/>
      <c r="E89" s="163">
        <v>10.71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149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7" t="s">
        <v>224</v>
      </c>
      <c r="D90" s="162"/>
      <c r="E90" s="163">
        <v>31.68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149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7" t="s">
        <v>225</v>
      </c>
      <c r="D91" s="162"/>
      <c r="E91" s="163">
        <v>42.84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149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7" t="s">
        <v>226</v>
      </c>
      <c r="D92" s="162"/>
      <c r="E92" s="163">
        <v>-5.1974999999999998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149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7" t="s">
        <v>227</v>
      </c>
      <c r="D93" s="162"/>
      <c r="E93" s="163">
        <v>11.34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149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7" t="s">
        <v>228</v>
      </c>
      <c r="D94" s="162"/>
      <c r="E94" s="163">
        <v>6.8849999999999998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149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71">
        <v>21</v>
      </c>
      <c r="B95" s="172" t="s">
        <v>229</v>
      </c>
      <c r="C95" s="186" t="s">
        <v>230</v>
      </c>
      <c r="D95" s="173" t="s">
        <v>188</v>
      </c>
      <c r="E95" s="174">
        <v>210.24</v>
      </c>
      <c r="F95" s="175"/>
      <c r="G95" s="176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21</v>
      </c>
      <c r="M95" s="160">
        <f>G95*(1+L95/100)</f>
        <v>0</v>
      </c>
      <c r="N95" s="160">
        <v>1.2529999999999999E-2</v>
      </c>
      <c r="O95" s="160">
        <f>ROUND(E95*N95,2)</f>
        <v>2.63</v>
      </c>
      <c r="P95" s="160">
        <v>0</v>
      </c>
      <c r="Q95" s="160">
        <f>ROUND(E95*P95,2)</f>
        <v>0</v>
      </c>
      <c r="R95" s="160"/>
      <c r="S95" s="160" t="s">
        <v>144</v>
      </c>
      <c r="T95" s="160" t="s">
        <v>145</v>
      </c>
      <c r="U95" s="160">
        <v>0.85699999999999998</v>
      </c>
      <c r="V95" s="160">
        <f>ROUND(E95*U95,2)</f>
        <v>180.18</v>
      </c>
      <c r="W95" s="160"/>
      <c r="X95" s="160" t="s">
        <v>146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147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281" t="s">
        <v>231</v>
      </c>
      <c r="D96" s="282"/>
      <c r="E96" s="282"/>
      <c r="F96" s="282"/>
      <c r="G96" s="282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200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283" t="s">
        <v>232</v>
      </c>
      <c r="D97" s="284"/>
      <c r="E97" s="284"/>
      <c r="F97" s="284"/>
      <c r="G97" s="284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200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7" t="s">
        <v>233</v>
      </c>
      <c r="D98" s="162"/>
      <c r="E98" s="163">
        <v>210.24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149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71">
        <v>22</v>
      </c>
      <c r="B99" s="172" t="s">
        <v>234</v>
      </c>
      <c r="C99" s="186" t="s">
        <v>235</v>
      </c>
      <c r="D99" s="173" t="s">
        <v>188</v>
      </c>
      <c r="E99" s="174">
        <v>70.0839</v>
      </c>
      <c r="F99" s="175"/>
      <c r="G99" s="176">
        <f>ROUND(E99*F99,2)</f>
        <v>0</v>
      </c>
      <c r="H99" s="161"/>
      <c r="I99" s="160">
        <f>ROUND(E99*H99,2)</f>
        <v>0</v>
      </c>
      <c r="J99" s="161"/>
      <c r="K99" s="160">
        <f>ROUND(E99*J99,2)</f>
        <v>0</v>
      </c>
      <c r="L99" s="160">
        <v>21</v>
      </c>
      <c r="M99" s="160">
        <f>G99*(1+L99/100)</f>
        <v>0</v>
      </c>
      <c r="N99" s="160">
        <v>1.9269999999999999E-2</v>
      </c>
      <c r="O99" s="160">
        <f>ROUND(E99*N99,2)</f>
        <v>1.35</v>
      </c>
      <c r="P99" s="160">
        <v>0</v>
      </c>
      <c r="Q99" s="160">
        <f>ROUND(E99*P99,2)</f>
        <v>0</v>
      </c>
      <c r="R99" s="160"/>
      <c r="S99" s="160" t="s">
        <v>144</v>
      </c>
      <c r="T99" s="160" t="s">
        <v>145</v>
      </c>
      <c r="U99" s="160">
        <v>1.26</v>
      </c>
      <c r="V99" s="160">
        <f>ROUND(E99*U99,2)</f>
        <v>88.31</v>
      </c>
      <c r="W99" s="160"/>
      <c r="X99" s="160" t="s">
        <v>146</v>
      </c>
      <c r="Y99" s="151"/>
      <c r="Z99" s="151"/>
      <c r="AA99" s="151"/>
      <c r="AB99" s="151"/>
      <c r="AC99" s="151"/>
      <c r="AD99" s="151"/>
      <c r="AE99" s="151"/>
      <c r="AF99" s="151"/>
      <c r="AG99" s="151" t="s">
        <v>147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281" t="s">
        <v>232</v>
      </c>
      <c r="D100" s="282"/>
      <c r="E100" s="282"/>
      <c r="F100" s="282"/>
      <c r="G100" s="282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200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33.75" outlineLevel="1" x14ac:dyDescent="0.2">
      <c r="A101" s="158"/>
      <c r="B101" s="159"/>
      <c r="C101" s="187" t="s">
        <v>236</v>
      </c>
      <c r="D101" s="162"/>
      <c r="E101" s="163">
        <v>65.469899999999996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149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7" t="s">
        <v>237</v>
      </c>
      <c r="D102" s="162"/>
      <c r="E102" s="163">
        <v>4.6139999999999999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149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1">
        <v>23</v>
      </c>
      <c r="B103" s="172" t="s">
        <v>238</v>
      </c>
      <c r="C103" s="186" t="s">
        <v>239</v>
      </c>
      <c r="D103" s="173" t="s">
        <v>188</v>
      </c>
      <c r="E103" s="174">
        <v>276.8956</v>
      </c>
      <c r="F103" s="175"/>
      <c r="G103" s="176">
        <f>ROUND(E103*F103,2)</f>
        <v>0</v>
      </c>
      <c r="H103" s="161"/>
      <c r="I103" s="160">
        <f>ROUND(E103*H103,2)</f>
        <v>0</v>
      </c>
      <c r="J103" s="161"/>
      <c r="K103" s="160">
        <f>ROUND(E103*J103,2)</f>
        <v>0</v>
      </c>
      <c r="L103" s="160">
        <v>21</v>
      </c>
      <c r="M103" s="160">
        <f>G103*(1+L103/100)</f>
        <v>0</v>
      </c>
      <c r="N103" s="160">
        <v>1.426E-2</v>
      </c>
      <c r="O103" s="160">
        <f>ROUND(E103*N103,2)</f>
        <v>3.95</v>
      </c>
      <c r="P103" s="160">
        <v>0</v>
      </c>
      <c r="Q103" s="160">
        <f>ROUND(E103*P103,2)</f>
        <v>0</v>
      </c>
      <c r="R103" s="160"/>
      <c r="S103" s="160" t="s">
        <v>144</v>
      </c>
      <c r="T103" s="160" t="s">
        <v>145</v>
      </c>
      <c r="U103" s="160">
        <v>1.26</v>
      </c>
      <c r="V103" s="160">
        <f>ROUND(E103*U103,2)</f>
        <v>348.89</v>
      </c>
      <c r="W103" s="160"/>
      <c r="X103" s="160" t="s">
        <v>146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147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281" t="s">
        <v>240</v>
      </c>
      <c r="D104" s="282"/>
      <c r="E104" s="282"/>
      <c r="F104" s="282"/>
      <c r="G104" s="282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200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7" t="s">
        <v>241</v>
      </c>
      <c r="D105" s="162"/>
      <c r="E105" s="163">
        <v>56.985599999999998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149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7" t="s">
        <v>242</v>
      </c>
      <c r="D106" s="162"/>
      <c r="E106" s="163">
        <v>375.2448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149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7" t="s">
        <v>243</v>
      </c>
      <c r="D107" s="162"/>
      <c r="E107" s="163">
        <v>30.020199999999999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149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7" t="s">
        <v>244</v>
      </c>
      <c r="D108" s="162"/>
      <c r="E108" s="163">
        <v>-34.65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149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7" t="s">
        <v>245</v>
      </c>
      <c r="D109" s="162"/>
      <c r="E109" s="163">
        <v>-8.82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149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7" t="s">
        <v>246</v>
      </c>
      <c r="D110" s="162"/>
      <c r="E110" s="163">
        <v>-10.71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149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7" t="s">
        <v>247</v>
      </c>
      <c r="D111" s="162"/>
      <c r="E111" s="163">
        <v>-11.34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149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87" t="s">
        <v>248</v>
      </c>
      <c r="D112" s="162"/>
      <c r="E112" s="163">
        <v>-12.6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149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87" t="s">
        <v>249</v>
      </c>
      <c r="D113" s="162"/>
      <c r="E113" s="163">
        <v>-8.64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149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7" t="s">
        <v>250</v>
      </c>
      <c r="D114" s="162"/>
      <c r="E114" s="163">
        <v>-1.26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149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7" t="s">
        <v>251</v>
      </c>
      <c r="D115" s="162"/>
      <c r="E115" s="163">
        <v>-4.59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149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7" t="s">
        <v>252</v>
      </c>
      <c r="D116" s="162"/>
      <c r="E116" s="163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149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87" t="s">
        <v>253</v>
      </c>
      <c r="D117" s="162"/>
      <c r="E117" s="163">
        <v>-31.68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149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87" t="s">
        <v>254</v>
      </c>
      <c r="D118" s="162"/>
      <c r="E118" s="163">
        <v>-42.84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149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87" t="s">
        <v>255</v>
      </c>
      <c r="D119" s="162"/>
      <c r="E119" s="163">
        <v>-11.34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149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87" t="s">
        <v>256</v>
      </c>
      <c r="D120" s="162"/>
      <c r="E120" s="163">
        <v>-6.8849999999999998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149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1">
        <v>24</v>
      </c>
      <c r="B121" s="172" t="s">
        <v>257</v>
      </c>
      <c r="C121" s="186" t="s">
        <v>258</v>
      </c>
      <c r="D121" s="173" t="s">
        <v>173</v>
      </c>
      <c r="E121" s="174">
        <v>55.84</v>
      </c>
      <c r="F121" s="175"/>
      <c r="G121" s="176">
        <f>ROUND(E121*F121,2)</f>
        <v>0</v>
      </c>
      <c r="H121" s="161"/>
      <c r="I121" s="160">
        <f>ROUND(E121*H121,2)</f>
        <v>0</v>
      </c>
      <c r="J121" s="161"/>
      <c r="K121" s="160">
        <f>ROUND(E121*J121,2)</f>
        <v>0</v>
      </c>
      <c r="L121" s="160">
        <v>21</v>
      </c>
      <c r="M121" s="160">
        <f>G121*(1+L121/100)</f>
        <v>0</v>
      </c>
      <c r="N121" s="160">
        <v>3.6999999999999999E-4</v>
      </c>
      <c r="O121" s="160">
        <f>ROUND(E121*N121,2)</f>
        <v>0.02</v>
      </c>
      <c r="P121" s="160">
        <v>0</v>
      </c>
      <c r="Q121" s="160">
        <f>ROUND(E121*P121,2)</f>
        <v>0</v>
      </c>
      <c r="R121" s="160"/>
      <c r="S121" s="160" t="s">
        <v>144</v>
      </c>
      <c r="T121" s="160" t="s">
        <v>145</v>
      </c>
      <c r="U121" s="160">
        <v>0.21</v>
      </c>
      <c r="V121" s="160">
        <f>ROUND(E121*U121,2)</f>
        <v>11.73</v>
      </c>
      <c r="W121" s="160"/>
      <c r="X121" s="160" t="s">
        <v>146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147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7" t="s">
        <v>259</v>
      </c>
      <c r="D122" s="162"/>
      <c r="E122" s="163">
        <v>55.84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149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1">
        <v>25</v>
      </c>
      <c r="B123" s="172" t="s">
        <v>260</v>
      </c>
      <c r="C123" s="186" t="s">
        <v>261</v>
      </c>
      <c r="D123" s="173" t="s">
        <v>173</v>
      </c>
      <c r="E123" s="174">
        <v>23.8</v>
      </c>
      <c r="F123" s="175"/>
      <c r="G123" s="176">
        <f>ROUND(E123*F123,2)</f>
        <v>0</v>
      </c>
      <c r="H123" s="161"/>
      <c r="I123" s="160">
        <f>ROUND(E123*H123,2)</f>
        <v>0</v>
      </c>
      <c r="J123" s="161"/>
      <c r="K123" s="160">
        <f>ROUND(E123*J123,2)</f>
        <v>0</v>
      </c>
      <c r="L123" s="160">
        <v>21</v>
      </c>
      <c r="M123" s="160">
        <f>G123*(1+L123/100)</f>
        <v>0</v>
      </c>
      <c r="N123" s="160">
        <v>5.1000000000000004E-4</v>
      </c>
      <c r="O123" s="160">
        <f>ROUND(E123*N123,2)</f>
        <v>0.01</v>
      </c>
      <c r="P123" s="160">
        <v>0</v>
      </c>
      <c r="Q123" s="160">
        <f>ROUND(E123*P123,2)</f>
        <v>0</v>
      </c>
      <c r="R123" s="160"/>
      <c r="S123" s="160" t="s">
        <v>144</v>
      </c>
      <c r="T123" s="160" t="s">
        <v>145</v>
      </c>
      <c r="U123" s="160">
        <v>0.16</v>
      </c>
      <c r="V123" s="160">
        <f>ROUND(E123*U123,2)</f>
        <v>3.81</v>
      </c>
      <c r="W123" s="160"/>
      <c r="X123" s="160" t="s">
        <v>146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147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87" t="s">
        <v>262</v>
      </c>
      <c r="D124" s="162"/>
      <c r="E124" s="163">
        <v>19.8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149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87" t="s">
        <v>65</v>
      </c>
      <c r="D125" s="162"/>
      <c r="E125" s="163">
        <v>4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149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71">
        <v>26</v>
      </c>
      <c r="B126" s="172" t="s">
        <v>263</v>
      </c>
      <c r="C126" s="186" t="s">
        <v>264</v>
      </c>
      <c r="D126" s="173" t="s">
        <v>188</v>
      </c>
      <c r="E126" s="174">
        <v>369.65949999999998</v>
      </c>
      <c r="F126" s="175"/>
      <c r="G126" s="176">
        <f>ROUND(E126*F126,2)</f>
        <v>0</v>
      </c>
      <c r="H126" s="161"/>
      <c r="I126" s="160">
        <f>ROUND(E126*H126,2)</f>
        <v>0</v>
      </c>
      <c r="J126" s="161"/>
      <c r="K126" s="160">
        <f>ROUND(E126*J126,2)</f>
        <v>0</v>
      </c>
      <c r="L126" s="160">
        <v>21</v>
      </c>
      <c r="M126" s="160">
        <f>G126*(1+L126/100)</f>
        <v>0</v>
      </c>
      <c r="N126" s="160">
        <v>2.0000000000000002E-5</v>
      </c>
      <c r="O126" s="160">
        <f>ROUND(E126*N126,2)</f>
        <v>0.01</v>
      </c>
      <c r="P126" s="160">
        <v>0</v>
      </c>
      <c r="Q126" s="160">
        <f>ROUND(E126*P126,2)</f>
        <v>0</v>
      </c>
      <c r="R126" s="160"/>
      <c r="S126" s="160" t="s">
        <v>144</v>
      </c>
      <c r="T126" s="160" t="s">
        <v>145</v>
      </c>
      <c r="U126" s="160">
        <v>0.11</v>
      </c>
      <c r="V126" s="160">
        <f>ROUND(E126*U126,2)</f>
        <v>40.659999999999997</v>
      </c>
      <c r="W126" s="160"/>
      <c r="X126" s="160" t="s">
        <v>146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147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7" t="s">
        <v>242</v>
      </c>
      <c r="D127" s="162"/>
      <c r="E127" s="163">
        <v>375.2448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149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87" t="s">
        <v>241</v>
      </c>
      <c r="D128" s="162"/>
      <c r="E128" s="163">
        <v>56.985599999999998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149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87" t="s">
        <v>243</v>
      </c>
      <c r="D129" s="162"/>
      <c r="E129" s="163">
        <v>30.020199999999999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149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87" t="s">
        <v>265</v>
      </c>
      <c r="D130" s="162"/>
      <c r="E130" s="163"/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149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7" t="s">
        <v>266</v>
      </c>
      <c r="D131" s="162"/>
      <c r="E131" s="163">
        <v>-34.65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149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87" t="s">
        <v>245</v>
      </c>
      <c r="D132" s="162"/>
      <c r="E132" s="163">
        <v>-8.82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149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87" t="s">
        <v>246</v>
      </c>
      <c r="D133" s="162"/>
      <c r="E133" s="163">
        <v>-10.71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149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87" t="s">
        <v>220</v>
      </c>
      <c r="D134" s="162"/>
      <c r="E134" s="163">
        <v>11.34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149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7" t="s">
        <v>248</v>
      </c>
      <c r="D135" s="162"/>
      <c r="E135" s="163">
        <v>-12.6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149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87" t="s">
        <v>249</v>
      </c>
      <c r="D136" s="162"/>
      <c r="E136" s="163">
        <v>-8.64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149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87" t="s">
        <v>250</v>
      </c>
      <c r="D137" s="162"/>
      <c r="E137" s="163">
        <v>-1.26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149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87" t="s">
        <v>251</v>
      </c>
      <c r="D138" s="162"/>
      <c r="E138" s="163">
        <v>-4.59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149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7" t="s">
        <v>252</v>
      </c>
      <c r="D139" s="162"/>
      <c r="E139" s="163"/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149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87" t="s">
        <v>253</v>
      </c>
      <c r="D140" s="162"/>
      <c r="E140" s="163">
        <v>-31.68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149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87" t="s">
        <v>254</v>
      </c>
      <c r="D141" s="162"/>
      <c r="E141" s="163">
        <v>-42.84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149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7" t="s">
        <v>255</v>
      </c>
      <c r="D142" s="162"/>
      <c r="E142" s="163">
        <v>-11.34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149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87" t="s">
        <v>256</v>
      </c>
      <c r="D143" s="162"/>
      <c r="E143" s="163">
        <v>-6.8849999999999998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149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33.75" outlineLevel="1" x14ac:dyDescent="0.2">
      <c r="A144" s="158"/>
      <c r="B144" s="159"/>
      <c r="C144" s="187" t="s">
        <v>236</v>
      </c>
      <c r="D144" s="162"/>
      <c r="E144" s="163">
        <v>65.469899999999996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149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87" t="s">
        <v>237</v>
      </c>
      <c r="D145" s="162"/>
      <c r="E145" s="163">
        <v>4.6139999999999999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149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92">
        <v>27</v>
      </c>
      <c r="B146" s="193" t="s">
        <v>267</v>
      </c>
      <c r="C146" s="194" t="s">
        <v>268</v>
      </c>
      <c r="D146" s="195" t="s">
        <v>269</v>
      </c>
      <c r="E146" s="196">
        <f>36-11</f>
        <v>25</v>
      </c>
      <c r="F146" s="197"/>
      <c r="G146" s="198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21</v>
      </c>
      <c r="M146" s="160">
        <f>G146*(1+L146/100)</f>
        <v>0</v>
      </c>
      <c r="N146" s="160">
        <v>0</v>
      </c>
      <c r="O146" s="160">
        <f>ROUND(E146*N146,2)</f>
        <v>0</v>
      </c>
      <c r="P146" s="160">
        <v>0</v>
      </c>
      <c r="Q146" s="160">
        <f>ROUND(E146*P146,2)</f>
        <v>0</v>
      </c>
      <c r="R146" s="160"/>
      <c r="S146" s="160" t="s">
        <v>270</v>
      </c>
      <c r="T146" s="160" t="s">
        <v>145</v>
      </c>
      <c r="U146" s="160">
        <v>0</v>
      </c>
      <c r="V146" s="160">
        <f>ROUND(E146*U146,2)</f>
        <v>0</v>
      </c>
      <c r="W146" s="160"/>
      <c r="X146" s="160" t="s">
        <v>146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147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x14ac:dyDescent="0.2">
      <c r="A147" s="165" t="s">
        <v>139</v>
      </c>
      <c r="B147" s="166" t="s">
        <v>71</v>
      </c>
      <c r="C147" s="185" t="s">
        <v>72</v>
      </c>
      <c r="D147" s="167"/>
      <c r="E147" s="168"/>
      <c r="F147" s="169"/>
      <c r="G147" s="170">
        <f>SUMIF(AG148:AG164,"&lt;&gt;NOR",G148:G164)</f>
        <v>0</v>
      </c>
      <c r="H147" s="164"/>
      <c r="I147" s="164">
        <f>SUM(I148:I164)</f>
        <v>0</v>
      </c>
      <c r="J147" s="164"/>
      <c r="K147" s="164">
        <f>SUM(K148:K164)</f>
        <v>0</v>
      </c>
      <c r="L147" s="164"/>
      <c r="M147" s="164">
        <f>SUM(M148:M164)</f>
        <v>0</v>
      </c>
      <c r="N147" s="164"/>
      <c r="O147" s="164">
        <f>SUM(O148:O164)</f>
        <v>0.42000000000000004</v>
      </c>
      <c r="P147" s="164"/>
      <c r="Q147" s="164">
        <f>SUM(Q148:Q164)</f>
        <v>0</v>
      </c>
      <c r="R147" s="164"/>
      <c r="S147" s="164"/>
      <c r="T147" s="164"/>
      <c r="U147" s="164"/>
      <c r="V147" s="164">
        <f>SUM(V148:V164)</f>
        <v>34.76</v>
      </c>
      <c r="W147" s="164"/>
      <c r="X147" s="164"/>
      <c r="AG147" t="s">
        <v>140</v>
      </c>
    </row>
    <row r="148" spans="1:60" outlineLevel="1" x14ac:dyDescent="0.2">
      <c r="A148" s="171">
        <v>28</v>
      </c>
      <c r="B148" s="172" t="s">
        <v>271</v>
      </c>
      <c r="C148" s="186" t="s">
        <v>272</v>
      </c>
      <c r="D148" s="173" t="s">
        <v>173</v>
      </c>
      <c r="E148" s="174">
        <v>45</v>
      </c>
      <c r="F148" s="175"/>
      <c r="G148" s="176">
        <f>ROUND(E148*F148,2)</f>
        <v>0</v>
      </c>
      <c r="H148" s="161"/>
      <c r="I148" s="160">
        <f>ROUND(E148*H148,2)</f>
        <v>0</v>
      </c>
      <c r="J148" s="161"/>
      <c r="K148" s="160">
        <f>ROUND(E148*J148,2)</f>
        <v>0</v>
      </c>
      <c r="L148" s="160">
        <v>21</v>
      </c>
      <c r="M148" s="160">
        <f>G148*(1+L148/100)</f>
        <v>0</v>
      </c>
      <c r="N148" s="160">
        <v>2.2200000000000002E-3</v>
      </c>
      <c r="O148" s="160">
        <f>ROUND(E148*N148,2)</f>
        <v>0.1</v>
      </c>
      <c r="P148" s="160">
        <v>0</v>
      </c>
      <c r="Q148" s="160">
        <f>ROUND(E148*P148,2)</f>
        <v>0</v>
      </c>
      <c r="R148" s="160"/>
      <c r="S148" s="160" t="s">
        <v>144</v>
      </c>
      <c r="T148" s="160" t="s">
        <v>145</v>
      </c>
      <c r="U148" s="160">
        <v>0.35599999999999998</v>
      </c>
      <c r="V148" s="160">
        <f>ROUND(E148*U148,2)</f>
        <v>16.02</v>
      </c>
      <c r="W148" s="160"/>
      <c r="X148" s="160" t="s">
        <v>146</v>
      </c>
      <c r="Y148" s="151"/>
      <c r="Z148" s="151"/>
      <c r="AA148" s="151"/>
      <c r="AB148" s="151"/>
      <c r="AC148" s="151"/>
      <c r="AD148" s="151"/>
      <c r="AE148" s="151"/>
      <c r="AF148" s="151"/>
      <c r="AG148" s="151" t="s">
        <v>147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7" t="s">
        <v>273</v>
      </c>
      <c r="D149" s="162"/>
      <c r="E149" s="163">
        <v>7.2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149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87" t="s">
        <v>274</v>
      </c>
      <c r="D150" s="162"/>
      <c r="E150" s="163">
        <v>37.799999999999997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149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1">
        <v>29</v>
      </c>
      <c r="B151" s="172" t="s">
        <v>275</v>
      </c>
      <c r="C151" s="186" t="s">
        <v>276</v>
      </c>
      <c r="D151" s="173" t="s">
        <v>173</v>
      </c>
      <c r="E151" s="174">
        <v>44.1</v>
      </c>
      <c r="F151" s="175"/>
      <c r="G151" s="176">
        <f>ROUND(E151*F151,2)</f>
        <v>0</v>
      </c>
      <c r="H151" s="161"/>
      <c r="I151" s="160">
        <f>ROUND(E151*H151,2)</f>
        <v>0</v>
      </c>
      <c r="J151" s="161"/>
      <c r="K151" s="160">
        <f>ROUND(E151*J151,2)</f>
        <v>0</v>
      </c>
      <c r="L151" s="160">
        <v>21</v>
      </c>
      <c r="M151" s="160">
        <f>G151*(1+L151/100)</f>
        <v>0</v>
      </c>
      <c r="N151" s="160">
        <v>2.2200000000000002E-3</v>
      </c>
      <c r="O151" s="160">
        <f>ROUND(E151*N151,2)</f>
        <v>0.1</v>
      </c>
      <c r="P151" s="160">
        <v>0</v>
      </c>
      <c r="Q151" s="160">
        <f>ROUND(E151*P151,2)</f>
        <v>0</v>
      </c>
      <c r="R151" s="160"/>
      <c r="S151" s="160" t="s">
        <v>144</v>
      </c>
      <c r="T151" s="160" t="s">
        <v>145</v>
      </c>
      <c r="U151" s="160">
        <v>0.42499999999999999</v>
      </c>
      <c r="V151" s="160">
        <f>ROUND(E151*U151,2)</f>
        <v>18.739999999999998</v>
      </c>
      <c r="W151" s="160"/>
      <c r="X151" s="160" t="s">
        <v>146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147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7" t="s">
        <v>277</v>
      </c>
      <c r="D152" s="162"/>
      <c r="E152" s="163">
        <v>15.6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149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87" t="s">
        <v>278</v>
      </c>
      <c r="D153" s="162"/>
      <c r="E153" s="163">
        <v>1.2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149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87" t="s">
        <v>279</v>
      </c>
      <c r="D154" s="162"/>
      <c r="E154" s="163">
        <v>2.1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149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7" t="s">
        <v>280</v>
      </c>
      <c r="D155" s="162"/>
      <c r="E155" s="163">
        <v>25.2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149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71">
        <v>30</v>
      </c>
      <c r="B156" s="172" t="s">
        <v>281</v>
      </c>
      <c r="C156" s="186" t="s">
        <v>282</v>
      </c>
      <c r="D156" s="173" t="s">
        <v>173</v>
      </c>
      <c r="E156" s="174">
        <v>45</v>
      </c>
      <c r="F156" s="175"/>
      <c r="G156" s="176">
        <f>ROUND(E156*F156,2)</f>
        <v>0</v>
      </c>
      <c r="H156" s="161"/>
      <c r="I156" s="160">
        <f>ROUND(E156*H156,2)</f>
        <v>0</v>
      </c>
      <c r="J156" s="161"/>
      <c r="K156" s="160">
        <f>ROUND(E156*J156,2)</f>
        <v>0</v>
      </c>
      <c r="L156" s="160">
        <v>21</v>
      </c>
      <c r="M156" s="160">
        <f>G156*(1+L156/100)</f>
        <v>0</v>
      </c>
      <c r="N156" s="160">
        <v>1.9499999999999999E-3</v>
      </c>
      <c r="O156" s="160">
        <f>ROUND(E156*N156,2)</f>
        <v>0.09</v>
      </c>
      <c r="P156" s="160">
        <v>0</v>
      </c>
      <c r="Q156" s="160">
        <f>ROUND(E156*P156,2)</f>
        <v>0</v>
      </c>
      <c r="R156" s="160" t="s">
        <v>178</v>
      </c>
      <c r="S156" s="160" t="s">
        <v>144</v>
      </c>
      <c r="T156" s="160" t="s">
        <v>145</v>
      </c>
      <c r="U156" s="160">
        <v>0</v>
      </c>
      <c r="V156" s="160">
        <f>ROUND(E156*U156,2)</f>
        <v>0</v>
      </c>
      <c r="W156" s="160"/>
      <c r="X156" s="160" t="s">
        <v>179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180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87" t="s">
        <v>274</v>
      </c>
      <c r="D157" s="162"/>
      <c r="E157" s="163">
        <v>37.799999999999997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149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7" t="s">
        <v>273</v>
      </c>
      <c r="D158" s="162"/>
      <c r="E158" s="163">
        <v>7.2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149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ht="22.5" outlineLevel="1" x14ac:dyDescent="0.2">
      <c r="A159" s="171">
        <v>31</v>
      </c>
      <c r="B159" s="172" t="s">
        <v>283</v>
      </c>
      <c r="C159" s="186" t="s">
        <v>284</v>
      </c>
      <c r="D159" s="173" t="s">
        <v>173</v>
      </c>
      <c r="E159" s="174">
        <f>E160+E161</f>
        <v>27.599999999999998</v>
      </c>
      <c r="F159" s="175"/>
      <c r="G159" s="176">
        <f>ROUND(E159*F159,2)</f>
        <v>0</v>
      </c>
      <c r="H159" s="161"/>
      <c r="I159" s="160">
        <f>ROUND(E159*H159,2)</f>
        <v>0</v>
      </c>
      <c r="J159" s="161"/>
      <c r="K159" s="160">
        <f>ROUND(E159*J159,2)</f>
        <v>0</v>
      </c>
      <c r="L159" s="160">
        <v>21</v>
      </c>
      <c r="M159" s="160">
        <f>G159*(1+L159/100)</f>
        <v>0</v>
      </c>
      <c r="N159" s="160">
        <v>3.8999999999999998E-3</v>
      </c>
      <c r="O159" s="160">
        <f>ROUND(E159*N159,2)</f>
        <v>0.11</v>
      </c>
      <c r="P159" s="160">
        <v>0</v>
      </c>
      <c r="Q159" s="160">
        <f>ROUND(E159*P159,2)</f>
        <v>0</v>
      </c>
      <c r="R159" s="160" t="s">
        <v>178</v>
      </c>
      <c r="S159" s="160" t="s">
        <v>144</v>
      </c>
      <c r="T159" s="160" t="s">
        <v>145</v>
      </c>
      <c r="U159" s="160">
        <v>0</v>
      </c>
      <c r="V159" s="160">
        <f>ROUND(E159*U159,2)</f>
        <v>0</v>
      </c>
      <c r="W159" s="160"/>
      <c r="X159" s="160" t="s">
        <v>179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180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208" t="s">
        <v>595</v>
      </c>
      <c r="D160" s="209"/>
      <c r="E160" s="210">
        <f>2*1.2</f>
        <v>2.4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149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87" t="s">
        <v>280</v>
      </c>
      <c r="D161" s="162"/>
      <c r="E161" s="163">
        <v>25.2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149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 x14ac:dyDescent="0.2">
      <c r="A162" s="171">
        <v>32</v>
      </c>
      <c r="B162" s="172" t="s">
        <v>285</v>
      </c>
      <c r="C162" s="186" t="s">
        <v>286</v>
      </c>
      <c r="D162" s="173" t="s">
        <v>173</v>
      </c>
      <c r="E162" s="174">
        <v>3.3</v>
      </c>
      <c r="F162" s="175"/>
      <c r="G162" s="176">
        <f>ROUND(E162*F162,2)</f>
        <v>0</v>
      </c>
      <c r="H162" s="161"/>
      <c r="I162" s="160">
        <f>ROUND(E162*H162,2)</f>
        <v>0</v>
      </c>
      <c r="J162" s="161"/>
      <c r="K162" s="160">
        <f>ROUND(E162*J162,2)</f>
        <v>0</v>
      </c>
      <c r="L162" s="160">
        <v>21</v>
      </c>
      <c r="M162" s="160">
        <f>G162*(1+L162/100)</f>
        <v>0</v>
      </c>
      <c r="N162" s="160">
        <v>5.1999999999999998E-3</v>
      </c>
      <c r="O162" s="160">
        <f>ROUND(E162*N162,2)</f>
        <v>0.02</v>
      </c>
      <c r="P162" s="160">
        <v>0</v>
      </c>
      <c r="Q162" s="160">
        <f>ROUND(E162*P162,2)</f>
        <v>0</v>
      </c>
      <c r="R162" s="160" t="s">
        <v>178</v>
      </c>
      <c r="S162" s="160" t="s">
        <v>144</v>
      </c>
      <c r="T162" s="160" t="s">
        <v>145</v>
      </c>
      <c r="U162" s="160">
        <v>0</v>
      </c>
      <c r="V162" s="160">
        <f>ROUND(E162*U162,2)</f>
        <v>0</v>
      </c>
      <c r="W162" s="160"/>
      <c r="X162" s="160" t="s">
        <v>179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180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87" t="s">
        <v>278</v>
      </c>
      <c r="D163" s="162"/>
      <c r="E163" s="163">
        <v>1.2</v>
      </c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149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87" t="s">
        <v>279</v>
      </c>
      <c r="D164" s="162"/>
      <c r="E164" s="163">
        <v>2.1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149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x14ac:dyDescent="0.2">
      <c r="A165" s="165" t="s">
        <v>139</v>
      </c>
      <c r="B165" s="166" t="s">
        <v>99</v>
      </c>
      <c r="C165" s="185" t="s">
        <v>100</v>
      </c>
      <c r="D165" s="167"/>
      <c r="E165" s="168"/>
      <c r="F165" s="169"/>
      <c r="G165" s="170">
        <f>SUMIF(AG166:AG166,"&lt;&gt;NOR",G166:G166)</f>
        <v>0</v>
      </c>
      <c r="H165" s="164"/>
      <c r="I165" s="164">
        <f>SUM(I166:I166)</f>
        <v>0</v>
      </c>
      <c r="J165" s="164"/>
      <c r="K165" s="164">
        <f>SUM(K166:K166)</f>
        <v>0</v>
      </c>
      <c r="L165" s="164"/>
      <c r="M165" s="164">
        <f>SUM(M166:M166)</f>
        <v>0</v>
      </c>
      <c r="N165" s="164"/>
      <c r="O165" s="164">
        <f>SUM(O166:O166)</f>
        <v>0</v>
      </c>
      <c r="P165" s="164"/>
      <c r="Q165" s="164">
        <f>SUM(Q166:Q166)</f>
        <v>0</v>
      </c>
      <c r="R165" s="164"/>
      <c r="S165" s="164"/>
      <c r="T165" s="164"/>
      <c r="U165" s="164"/>
      <c r="V165" s="164">
        <f>SUM(V166:V166)</f>
        <v>0</v>
      </c>
      <c r="W165" s="164"/>
      <c r="X165" s="164"/>
      <c r="AG165" t="s">
        <v>140</v>
      </c>
    </row>
    <row r="166" spans="1:60" ht="33.75" outlineLevel="1" x14ac:dyDescent="0.2">
      <c r="A166" s="177">
        <v>33</v>
      </c>
      <c r="B166" s="178" t="s">
        <v>287</v>
      </c>
      <c r="C166" s="188" t="s">
        <v>288</v>
      </c>
      <c r="D166" s="179" t="s">
        <v>289</v>
      </c>
      <c r="E166" s="180">
        <v>1</v>
      </c>
      <c r="F166" s="181"/>
      <c r="G166" s="182">
        <f>ROUND(E166*F166,2)</f>
        <v>0</v>
      </c>
      <c r="H166" s="161"/>
      <c r="I166" s="160">
        <f>ROUND(E166*H166,2)</f>
        <v>0</v>
      </c>
      <c r="J166" s="161"/>
      <c r="K166" s="160">
        <f>ROUND(E166*J166,2)</f>
        <v>0</v>
      </c>
      <c r="L166" s="160">
        <v>21</v>
      </c>
      <c r="M166" s="160">
        <f>G166*(1+L166/100)</f>
        <v>0</v>
      </c>
      <c r="N166" s="160">
        <v>0</v>
      </c>
      <c r="O166" s="160">
        <f>ROUND(E166*N166,2)</f>
        <v>0</v>
      </c>
      <c r="P166" s="160">
        <v>0</v>
      </c>
      <c r="Q166" s="160">
        <f>ROUND(E166*P166,2)</f>
        <v>0</v>
      </c>
      <c r="R166" s="160"/>
      <c r="S166" s="160" t="s">
        <v>270</v>
      </c>
      <c r="T166" s="160" t="s">
        <v>145</v>
      </c>
      <c r="U166" s="160">
        <v>0</v>
      </c>
      <c r="V166" s="160">
        <f>ROUND(E166*U166,2)</f>
        <v>0</v>
      </c>
      <c r="W166" s="160"/>
      <c r="X166" s="160" t="s">
        <v>146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147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x14ac:dyDescent="0.2">
      <c r="A167" s="165" t="s">
        <v>139</v>
      </c>
      <c r="B167" s="166" t="s">
        <v>73</v>
      </c>
      <c r="C167" s="185" t="s">
        <v>74</v>
      </c>
      <c r="D167" s="167"/>
      <c r="E167" s="168"/>
      <c r="F167" s="169"/>
      <c r="G167" s="170">
        <f>SUMIF(AG168:AG169,"&lt;&gt;NOR",G168:G169)</f>
        <v>0</v>
      </c>
      <c r="H167" s="164"/>
      <c r="I167" s="164">
        <f>SUM(I168:I169)</f>
        <v>0</v>
      </c>
      <c r="J167" s="164"/>
      <c r="K167" s="164">
        <f>SUM(K168:K169)</f>
        <v>0</v>
      </c>
      <c r="L167" s="164"/>
      <c r="M167" s="164">
        <f>SUM(M168:M169)</f>
        <v>0</v>
      </c>
      <c r="N167" s="164"/>
      <c r="O167" s="164">
        <f>SUM(O168:O169)</f>
        <v>26.87</v>
      </c>
      <c r="P167" s="164"/>
      <c r="Q167" s="164">
        <f>SUM(Q168:Q169)</f>
        <v>0</v>
      </c>
      <c r="R167" s="164"/>
      <c r="S167" s="164"/>
      <c r="T167" s="164"/>
      <c r="U167" s="164"/>
      <c r="V167" s="164">
        <f>SUM(V168:V169)</f>
        <v>33.020000000000003</v>
      </c>
      <c r="W167" s="164"/>
      <c r="X167" s="164"/>
      <c r="AG167" t="s">
        <v>140</v>
      </c>
    </row>
    <row r="168" spans="1:60" ht="22.5" outlineLevel="1" x14ac:dyDescent="0.2">
      <c r="A168" s="171">
        <v>34</v>
      </c>
      <c r="B168" s="172" t="s">
        <v>290</v>
      </c>
      <c r="C168" s="186" t="s">
        <v>291</v>
      </c>
      <c r="D168" s="173" t="s">
        <v>173</v>
      </c>
      <c r="E168" s="174">
        <v>121.38</v>
      </c>
      <c r="F168" s="175"/>
      <c r="G168" s="176">
        <f>ROUND(E168*F168,2)</f>
        <v>0</v>
      </c>
      <c r="H168" s="161"/>
      <c r="I168" s="160">
        <f>ROUND(E168*H168,2)</f>
        <v>0</v>
      </c>
      <c r="J168" s="161"/>
      <c r="K168" s="160">
        <f>ROUND(E168*J168,2)</f>
        <v>0</v>
      </c>
      <c r="L168" s="160">
        <v>21</v>
      </c>
      <c r="M168" s="160">
        <f>G168*(1+L168/100)</f>
        <v>0</v>
      </c>
      <c r="N168" s="160">
        <v>0.22133</v>
      </c>
      <c r="O168" s="160">
        <f>ROUND(E168*N168,2)</f>
        <v>26.87</v>
      </c>
      <c r="P168" s="160">
        <v>0</v>
      </c>
      <c r="Q168" s="160">
        <f>ROUND(E168*P168,2)</f>
        <v>0</v>
      </c>
      <c r="R168" s="160"/>
      <c r="S168" s="160" t="s">
        <v>144</v>
      </c>
      <c r="T168" s="160" t="s">
        <v>145</v>
      </c>
      <c r="U168" s="160">
        <v>0.27200000000000002</v>
      </c>
      <c r="V168" s="160">
        <f>ROUND(E168*U168,2)</f>
        <v>33.020000000000003</v>
      </c>
      <c r="W168" s="160"/>
      <c r="X168" s="160" t="s">
        <v>146</v>
      </c>
      <c r="Y168" s="151"/>
      <c r="Z168" s="151"/>
      <c r="AA168" s="151"/>
      <c r="AB168" s="151"/>
      <c r="AC168" s="151"/>
      <c r="AD168" s="151"/>
      <c r="AE168" s="151"/>
      <c r="AF168" s="151"/>
      <c r="AG168" s="151" t="s">
        <v>147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87" t="s">
        <v>292</v>
      </c>
      <c r="D169" s="162"/>
      <c r="E169" s="163">
        <v>121.38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149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x14ac:dyDescent="0.2">
      <c r="A170" s="165" t="s">
        <v>139</v>
      </c>
      <c r="B170" s="166" t="s">
        <v>75</v>
      </c>
      <c r="C170" s="185" t="s">
        <v>76</v>
      </c>
      <c r="D170" s="167"/>
      <c r="E170" s="168"/>
      <c r="F170" s="169"/>
      <c r="G170" s="170">
        <f>SUMIF(AG171:AG197,"&lt;&gt;NOR",G171:G197)</f>
        <v>0</v>
      </c>
      <c r="H170" s="164"/>
      <c r="I170" s="164">
        <f>SUM(I171:I197)</f>
        <v>0</v>
      </c>
      <c r="J170" s="164"/>
      <c r="K170" s="164">
        <f>SUM(K171:K197)</f>
        <v>0</v>
      </c>
      <c r="L170" s="164"/>
      <c r="M170" s="164">
        <f>SUM(M171:M197)</f>
        <v>0</v>
      </c>
      <c r="N170" s="164"/>
      <c r="O170" s="164">
        <f>SUM(O171:O197)</f>
        <v>10.219999999999997</v>
      </c>
      <c r="P170" s="164"/>
      <c r="Q170" s="164">
        <f>SUM(Q171:Q197)</f>
        <v>0</v>
      </c>
      <c r="R170" s="164"/>
      <c r="S170" s="164"/>
      <c r="T170" s="164"/>
      <c r="U170" s="164"/>
      <c r="V170" s="164">
        <f>SUM(V171:V197)</f>
        <v>140.84</v>
      </c>
      <c r="W170" s="164"/>
      <c r="X170" s="164"/>
      <c r="AG170" t="s">
        <v>140</v>
      </c>
    </row>
    <row r="171" spans="1:60" outlineLevel="1" x14ac:dyDescent="0.2">
      <c r="A171" s="171">
        <v>35</v>
      </c>
      <c r="B171" s="172" t="s">
        <v>293</v>
      </c>
      <c r="C171" s="186" t="s">
        <v>294</v>
      </c>
      <c r="D171" s="173" t="s">
        <v>188</v>
      </c>
      <c r="E171" s="174">
        <v>973.54</v>
      </c>
      <c r="F171" s="175"/>
      <c r="G171" s="176">
        <f>ROUND(E171*F171,2)</f>
        <v>0</v>
      </c>
      <c r="H171" s="161"/>
      <c r="I171" s="160">
        <f>ROUND(E171*H171,2)</f>
        <v>0</v>
      </c>
      <c r="J171" s="161"/>
      <c r="K171" s="160">
        <f>ROUND(E171*J171,2)</f>
        <v>0</v>
      </c>
      <c r="L171" s="160">
        <v>21</v>
      </c>
      <c r="M171" s="160">
        <f>G171*(1+L171/100)</f>
        <v>0</v>
      </c>
      <c r="N171" s="160">
        <v>9.7000000000000005E-4</v>
      </c>
      <c r="O171" s="160">
        <f>ROUND(E171*N171,2)</f>
        <v>0.94</v>
      </c>
      <c r="P171" s="160">
        <v>0</v>
      </c>
      <c r="Q171" s="160">
        <f>ROUND(E171*P171,2)</f>
        <v>0</v>
      </c>
      <c r="R171" s="160"/>
      <c r="S171" s="160" t="s">
        <v>144</v>
      </c>
      <c r="T171" s="160" t="s">
        <v>145</v>
      </c>
      <c r="U171" s="160">
        <v>0.01</v>
      </c>
      <c r="V171" s="160">
        <f>ROUND(E171*U171,2)</f>
        <v>9.74</v>
      </c>
      <c r="W171" s="160"/>
      <c r="X171" s="160" t="s">
        <v>146</v>
      </c>
      <c r="Y171" s="151"/>
      <c r="Z171" s="151"/>
      <c r="AA171" s="151"/>
      <c r="AB171" s="151"/>
      <c r="AC171" s="151"/>
      <c r="AD171" s="151"/>
      <c r="AE171" s="151"/>
      <c r="AF171" s="151"/>
      <c r="AG171" s="151" t="s">
        <v>147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87" t="s">
        <v>295</v>
      </c>
      <c r="D172" s="162"/>
      <c r="E172" s="163">
        <v>973.54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149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1">
        <v>36</v>
      </c>
      <c r="B173" s="172" t="s">
        <v>296</v>
      </c>
      <c r="C173" s="186" t="s">
        <v>297</v>
      </c>
      <c r="D173" s="173" t="s">
        <v>188</v>
      </c>
      <c r="E173" s="174">
        <v>486.77024999999998</v>
      </c>
      <c r="F173" s="175"/>
      <c r="G173" s="176">
        <f>ROUND(E173*F173,2)</f>
        <v>0</v>
      </c>
      <c r="H173" s="161"/>
      <c r="I173" s="160">
        <f>ROUND(E173*H173,2)</f>
        <v>0</v>
      </c>
      <c r="J173" s="161"/>
      <c r="K173" s="160">
        <f>ROUND(E173*J173,2)</f>
        <v>0</v>
      </c>
      <c r="L173" s="160">
        <v>21</v>
      </c>
      <c r="M173" s="160">
        <f>G173*(1+L173/100)</f>
        <v>0</v>
      </c>
      <c r="N173" s="160">
        <v>0</v>
      </c>
      <c r="O173" s="160">
        <f>ROUND(E173*N173,2)</f>
        <v>0</v>
      </c>
      <c r="P173" s="160">
        <v>0</v>
      </c>
      <c r="Q173" s="160">
        <f>ROUND(E173*P173,2)</f>
        <v>0</v>
      </c>
      <c r="R173" s="160"/>
      <c r="S173" s="160" t="s">
        <v>144</v>
      </c>
      <c r="T173" s="160" t="s">
        <v>145</v>
      </c>
      <c r="U173" s="160">
        <v>0.1</v>
      </c>
      <c r="V173" s="160">
        <f>ROUND(E173*U173,2)</f>
        <v>48.68</v>
      </c>
      <c r="W173" s="160"/>
      <c r="X173" s="160" t="s">
        <v>146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147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87" t="s">
        <v>298</v>
      </c>
      <c r="D174" s="162"/>
      <c r="E174" s="163">
        <v>368.54399999999998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149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87" t="s">
        <v>299</v>
      </c>
      <c r="D175" s="162"/>
      <c r="E175" s="163">
        <v>53.966250000000002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149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87" t="s">
        <v>300</v>
      </c>
      <c r="D176" s="162"/>
      <c r="E176" s="163">
        <v>64.260000000000005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149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71">
        <v>37</v>
      </c>
      <c r="B177" s="172" t="s">
        <v>301</v>
      </c>
      <c r="C177" s="186" t="s">
        <v>302</v>
      </c>
      <c r="D177" s="173" t="s">
        <v>188</v>
      </c>
      <c r="E177" s="174">
        <v>486.77024999999998</v>
      </c>
      <c r="F177" s="175"/>
      <c r="G177" s="176">
        <f>ROUND(E177*F177,2)</f>
        <v>0</v>
      </c>
      <c r="H177" s="161"/>
      <c r="I177" s="160">
        <f>ROUND(E177*H177,2)</f>
        <v>0</v>
      </c>
      <c r="J177" s="161"/>
      <c r="K177" s="160">
        <f>ROUND(E177*J177,2)</f>
        <v>0</v>
      </c>
      <c r="L177" s="160">
        <v>21</v>
      </c>
      <c r="M177" s="160">
        <f>G177*(1+L177/100)</f>
        <v>0</v>
      </c>
      <c r="N177" s="160">
        <v>1.8380000000000001E-2</v>
      </c>
      <c r="O177" s="160">
        <f>ROUND(E177*N177,2)</f>
        <v>8.9499999999999993</v>
      </c>
      <c r="P177" s="160">
        <v>0</v>
      </c>
      <c r="Q177" s="160">
        <f>ROUND(E177*P177,2)</f>
        <v>0</v>
      </c>
      <c r="R177" s="160"/>
      <c r="S177" s="160" t="s">
        <v>144</v>
      </c>
      <c r="T177" s="160" t="s">
        <v>145</v>
      </c>
      <c r="U177" s="160">
        <v>0.11</v>
      </c>
      <c r="V177" s="160">
        <f>ROUND(E177*U177,2)</f>
        <v>53.54</v>
      </c>
      <c r="W177" s="160"/>
      <c r="X177" s="160" t="s">
        <v>146</v>
      </c>
      <c r="Y177" s="151"/>
      <c r="Z177" s="151"/>
      <c r="AA177" s="151"/>
      <c r="AB177" s="151"/>
      <c r="AC177" s="151"/>
      <c r="AD177" s="151"/>
      <c r="AE177" s="151"/>
      <c r="AF177" s="151"/>
      <c r="AG177" s="151" t="s">
        <v>147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281" t="s">
        <v>303</v>
      </c>
      <c r="D178" s="282"/>
      <c r="E178" s="282"/>
      <c r="F178" s="282"/>
      <c r="G178" s="282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200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87" t="s">
        <v>298</v>
      </c>
      <c r="D179" s="162"/>
      <c r="E179" s="163">
        <v>368.54399999999998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149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87" t="s">
        <v>299</v>
      </c>
      <c r="D180" s="162"/>
      <c r="E180" s="163">
        <v>53.966250000000002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149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87" t="s">
        <v>300</v>
      </c>
      <c r="D181" s="162"/>
      <c r="E181" s="163">
        <v>64.260000000000005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149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71">
        <v>38</v>
      </c>
      <c r="B182" s="172" t="s">
        <v>304</v>
      </c>
      <c r="C182" s="186" t="s">
        <v>305</v>
      </c>
      <c r="D182" s="173" t="s">
        <v>188</v>
      </c>
      <c r="E182" s="174">
        <v>486.77024999999998</v>
      </c>
      <c r="F182" s="175"/>
      <c r="G182" s="176">
        <f>ROUND(E182*F182,2)</f>
        <v>0</v>
      </c>
      <c r="H182" s="161"/>
      <c r="I182" s="160">
        <f>ROUND(E182*H182,2)</f>
        <v>0</v>
      </c>
      <c r="J182" s="161"/>
      <c r="K182" s="160">
        <f>ROUND(E182*J182,2)</f>
        <v>0</v>
      </c>
      <c r="L182" s="160">
        <v>21</v>
      </c>
      <c r="M182" s="160">
        <f>G182*(1+L182/100)</f>
        <v>0</v>
      </c>
      <c r="N182" s="160">
        <v>0</v>
      </c>
      <c r="O182" s="160">
        <f>ROUND(E182*N182,2)</f>
        <v>0</v>
      </c>
      <c r="P182" s="160">
        <v>0</v>
      </c>
      <c r="Q182" s="160">
        <f>ROUND(E182*P182,2)</f>
        <v>0</v>
      </c>
      <c r="R182" s="160"/>
      <c r="S182" s="160" t="s">
        <v>144</v>
      </c>
      <c r="T182" s="160" t="s">
        <v>145</v>
      </c>
      <c r="U182" s="160">
        <v>0.03</v>
      </c>
      <c r="V182" s="160">
        <f>ROUND(E182*U182,2)</f>
        <v>14.6</v>
      </c>
      <c r="W182" s="160"/>
      <c r="X182" s="160" t="s">
        <v>146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147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87" t="s">
        <v>298</v>
      </c>
      <c r="D183" s="162"/>
      <c r="E183" s="163">
        <v>368.54399999999998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149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87" t="s">
        <v>299</v>
      </c>
      <c r="D184" s="162"/>
      <c r="E184" s="163">
        <v>53.966250000000002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149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87" t="s">
        <v>300</v>
      </c>
      <c r="D185" s="162"/>
      <c r="E185" s="163">
        <v>64.260000000000005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149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71">
        <v>39</v>
      </c>
      <c r="B186" s="172" t="s">
        <v>306</v>
      </c>
      <c r="C186" s="186" t="s">
        <v>307</v>
      </c>
      <c r="D186" s="173" t="s">
        <v>188</v>
      </c>
      <c r="E186" s="174">
        <v>486.77</v>
      </c>
      <c r="F186" s="175"/>
      <c r="G186" s="176">
        <f>ROUND(E186*F186,2)</f>
        <v>0</v>
      </c>
      <c r="H186" s="161"/>
      <c r="I186" s="160">
        <f>ROUND(E186*H186,2)</f>
        <v>0</v>
      </c>
      <c r="J186" s="161"/>
      <c r="K186" s="160">
        <f>ROUND(E186*J186,2)</f>
        <v>0</v>
      </c>
      <c r="L186" s="160">
        <v>21</v>
      </c>
      <c r="M186" s="160">
        <f>G186*(1+L186/100)</f>
        <v>0</v>
      </c>
      <c r="N186" s="160">
        <v>0</v>
      </c>
      <c r="O186" s="160">
        <f>ROUND(E186*N186,2)</f>
        <v>0</v>
      </c>
      <c r="P186" s="160">
        <v>0</v>
      </c>
      <c r="Q186" s="160">
        <f>ROUND(E186*P186,2)</f>
        <v>0</v>
      </c>
      <c r="R186" s="160"/>
      <c r="S186" s="160" t="s">
        <v>144</v>
      </c>
      <c r="T186" s="160" t="s">
        <v>145</v>
      </c>
      <c r="U186" s="160">
        <v>0.02</v>
      </c>
      <c r="V186" s="160">
        <f>ROUND(E186*U186,2)</f>
        <v>9.74</v>
      </c>
      <c r="W186" s="160"/>
      <c r="X186" s="160" t="s">
        <v>146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147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87" t="s">
        <v>308</v>
      </c>
      <c r="D187" s="162"/>
      <c r="E187" s="163">
        <v>486.77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149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71">
        <v>40</v>
      </c>
      <c r="B188" s="172" t="s">
        <v>309</v>
      </c>
      <c r="C188" s="186" t="s">
        <v>310</v>
      </c>
      <c r="D188" s="173" t="s">
        <v>173</v>
      </c>
      <c r="E188" s="174">
        <v>8</v>
      </c>
      <c r="F188" s="175"/>
      <c r="G188" s="176">
        <f>ROUND(E188*F188,2)</f>
        <v>0</v>
      </c>
      <c r="H188" s="161"/>
      <c r="I188" s="160">
        <f>ROUND(E188*H188,2)</f>
        <v>0</v>
      </c>
      <c r="J188" s="161"/>
      <c r="K188" s="160">
        <f>ROUND(E188*J188,2)</f>
        <v>0</v>
      </c>
      <c r="L188" s="160">
        <v>21</v>
      </c>
      <c r="M188" s="160">
        <f>G188*(1+L188/100)</f>
        <v>0</v>
      </c>
      <c r="N188" s="160">
        <v>2.1909999999999999E-2</v>
      </c>
      <c r="O188" s="160">
        <f>ROUND(E188*N188,2)</f>
        <v>0.18</v>
      </c>
      <c r="P188" s="160">
        <v>0</v>
      </c>
      <c r="Q188" s="160">
        <f>ROUND(E188*P188,2)</f>
        <v>0</v>
      </c>
      <c r="R188" s="160"/>
      <c r="S188" s="160" t="s">
        <v>144</v>
      </c>
      <c r="T188" s="160" t="s">
        <v>145</v>
      </c>
      <c r="U188" s="160">
        <v>0.2</v>
      </c>
      <c r="V188" s="160">
        <f>ROUND(E188*U188,2)</f>
        <v>1.6</v>
      </c>
      <c r="W188" s="160"/>
      <c r="X188" s="160" t="s">
        <v>146</v>
      </c>
      <c r="Y188" s="151"/>
      <c r="Z188" s="151"/>
      <c r="AA188" s="151"/>
      <c r="AB188" s="151"/>
      <c r="AC188" s="151"/>
      <c r="AD188" s="151"/>
      <c r="AE188" s="151"/>
      <c r="AF188" s="151"/>
      <c r="AG188" s="151" t="s">
        <v>147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87" t="s">
        <v>311</v>
      </c>
      <c r="D189" s="162"/>
      <c r="E189" s="163">
        <v>8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149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77">
        <v>41</v>
      </c>
      <c r="B190" s="178" t="s">
        <v>312</v>
      </c>
      <c r="C190" s="188" t="s">
        <v>313</v>
      </c>
      <c r="D190" s="179" t="s">
        <v>173</v>
      </c>
      <c r="E190" s="180">
        <v>4.2</v>
      </c>
      <c r="F190" s="181"/>
      <c r="G190" s="182">
        <f>ROUND(E190*F190,2)</f>
        <v>0</v>
      </c>
      <c r="H190" s="161"/>
      <c r="I190" s="160">
        <f>ROUND(E190*H190,2)</f>
        <v>0</v>
      </c>
      <c r="J190" s="161"/>
      <c r="K190" s="160">
        <f>ROUND(E190*J190,2)</f>
        <v>0</v>
      </c>
      <c r="L190" s="160">
        <v>21</v>
      </c>
      <c r="M190" s="160">
        <f>G190*(1+L190/100)</f>
        <v>0</v>
      </c>
      <c r="N190" s="160">
        <v>2.3720000000000001E-2</v>
      </c>
      <c r="O190" s="160">
        <f>ROUND(E190*N190,2)</f>
        <v>0.1</v>
      </c>
      <c r="P190" s="160">
        <v>0</v>
      </c>
      <c r="Q190" s="160">
        <f>ROUND(E190*P190,2)</f>
        <v>0</v>
      </c>
      <c r="R190" s="160"/>
      <c r="S190" s="160" t="s">
        <v>144</v>
      </c>
      <c r="T190" s="160" t="s">
        <v>145</v>
      </c>
      <c r="U190" s="160">
        <v>0.24</v>
      </c>
      <c r="V190" s="160">
        <f>ROUND(E190*U190,2)</f>
        <v>1.01</v>
      </c>
      <c r="W190" s="160"/>
      <c r="X190" s="160" t="s">
        <v>146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147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71">
        <v>42</v>
      </c>
      <c r="B191" s="172" t="s">
        <v>314</v>
      </c>
      <c r="C191" s="186" t="s">
        <v>315</v>
      </c>
      <c r="D191" s="173" t="s">
        <v>173</v>
      </c>
      <c r="E191" s="174">
        <v>16</v>
      </c>
      <c r="F191" s="175"/>
      <c r="G191" s="176">
        <f>ROUND(E191*F191,2)</f>
        <v>0</v>
      </c>
      <c r="H191" s="161"/>
      <c r="I191" s="160">
        <f>ROUND(E191*H191,2)</f>
        <v>0</v>
      </c>
      <c r="J191" s="161"/>
      <c r="K191" s="160">
        <f>ROUND(E191*J191,2)</f>
        <v>0</v>
      </c>
      <c r="L191" s="160">
        <v>21</v>
      </c>
      <c r="M191" s="160">
        <f>G191*(1+L191/100)</f>
        <v>0</v>
      </c>
      <c r="N191" s="160">
        <v>1.7600000000000001E-3</v>
      </c>
      <c r="O191" s="160">
        <f>ROUND(E191*N191,2)</f>
        <v>0.03</v>
      </c>
      <c r="P191" s="160">
        <v>0</v>
      </c>
      <c r="Q191" s="160">
        <f>ROUND(E191*P191,2)</f>
        <v>0</v>
      </c>
      <c r="R191" s="160"/>
      <c r="S191" s="160" t="s">
        <v>144</v>
      </c>
      <c r="T191" s="160" t="s">
        <v>145</v>
      </c>
      <c r="U191" s="160">
        <v>0.01</v>
      </c>
      <c r="V191" s="160">
        <f>ROUND(E191*U191,2)</f>
        <v>0.16</v>
      </c>
      <c r="W191" s="160"/>
      <c r="X191" s="160" t="s">
        <v>146</v>
      </c>
      <c r="Y191" s="151"/>
      <c r="Z191" s="151"/>
      <c r="AA191" s="151"/>
      <c r="AB191" s="151"/>
      <c r="AC191" s="151"/>
      <c r="AD191" s="151"/>
      <c r="AE191" s="151"/>
      <c r="AF191" s="151"/>
      <c r="AG191" s="151" t="s">
        <v>147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87" t="s">
        <v>316</v>
      </c>
      <c r="D192" s="162"/>
      <c r="E192" s="163">
        <v>16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149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71">
        <v>43</v>
      </c>
      <c r="B193" s="172" t="s">
        <v>317</v>
      </c>
      <c r="C193" s="186" t="s">
        <v>318</v>
      </c>
      <c r="D193" s="173" t="s">
        <v>173</v>
      </c>
      <c r="E193" s="174">
        <v>8.4</v>
      </c>
      <c r="F193" s="175"/>
      <c r="G193" s="176">
        <f>ROUND(E193*F193,2)</f>
        <v>0</v>
      </c>
      <c r="H193" s="161"/>
      <c r="I193" s="160">
        <f>ROUND(E193*H193,2)</f>
        <v>0</v>
      </c>
      <c r="J193" s="161"/>
      <c r="K193" s="160">
        <f>ROUND(E193*J193,2)</f>
        <v>0</v>
      </c>
      <c r="L193" s="160">
        <v>21</v>
      </c>
      <c r="M193" s="160">
        <f>G193*(1+L193/100)</f>
        <v>0</v>
      </c>
      <c r="N193" s="160">
        <v>2.2499999999999998E-3</v>
      </c>
      <c r="O193" s="160">
        <f>ROUND(E193*N193,2)</f>
        <v>0.02</v>
      </c>
      <c r="P193" s="160">
        <v>0</v>
      </c>
      <c r="Q193" s="160">
        <f>ROUND(E193*P193,2)</f>
        <v>0</v>
      </c>
      <c r="R193" s="160"/>
      <c r="S193" s="160" t="s">
        <v>144</v>
      </c>
      <c r="T193" s="160" t="s">
        <v>145</v>
      </c>
      <c r="U193" s="160">
        <v>0.01</v>
      </c>
      <c r="V193" s="160">
        <f>ROUND(E193*U193,2)</f>
        <v>0.08</v>
      </c>
      <c r="W193" s="160"/>
      <c r="X193" s="160" t="s">
        <v>146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147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87" t="s">
        <v>319</v>
      </c>
      <c r="D194" s="162"/>
      <c r="E194" s="163">
        <v>8.4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149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71">
        <v>44</v>
      </c>
      <c r="B195" s="172" t="s">
        <v>320</v>
      </c>
      <c r="C195" s="186" t="s">
        <v>321</v>
      </c>
      <c r="D195" s="173" t="s">
        <v>173</v>
      </c>
      <c r="E195" s="174">
        <v>8</v>
      </c>
      <c r="F195" s="175"/>
      <c r="G195" s="176">
        <f>ROUND(E195*F195,2)</f>
        <v>0</v>
      </c>
      <c r="H195" s="161"/>
      <c r="I195" s="160">
        <f>ROUND(E195*H195,2)</f>
        <v>0</v>
      </c>
      <c r="J195" s="161"/>
      <c r="K195" s="160">
        <f>ROUND(E195*J195,2)</f>
        <v>0</v>
      </c>
      <c r="L195" s="160">
        <v>21</v>
      </c>
      <c r="M195" s="160">
        <f>G195*(1+L195/100)</f>
        <v>0</v>
      </c>
      <c r="N195" s="160">
        <v>0</v>
      </c>
      <c r="O195" s="160">
        <f>ROUND(E195*N195,2)</f>
        <v>0</v>
      </c>
      <c r="P195" s="160">
        <v>0</v>
      </c>
      <c r="Q195" s="160">
        <f>ROUND(E195*P195,2)</f>
        <v>0</v>
      </c>
      <c r="R195" s="160"/>
      <c r="S195" s="160" t="s">
        <v>144</v>
      </c>
      <c r="T195" s="160" t="s">
        <v>145</v>
      </c>
      <c r="U195" s="160">
        <v>0.13</v>
      </c>
      <c r="V195" s="160">
        <f>ROUND(E195*U195,2)</f>
        <v>1.04</v>
      </c>
      <c r="W195" s="160"/>
      <c r="X195" s="160" t="s">
        <v>146</v>
      </c>
      <c r="Y195" s="151"/>
      <c r="Z195" s="151"/>
      <c r="AA195" s="151"/>
      <c r="AB195" s="151"/>
      <c r="AC195" s="151"/>
      <c r="AD195" s="151"/>
      <c r="AE195" s="151"/>
      <c r="AF195" s="151"/>
      <c r="AG195" s="151" t="s">
        <v>147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87" t="s">
        <v>322</v>
      </c>
      <c r="D196" s="162"/>
      <c r="E196" s="163">
        <v>8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149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77">
        <v>45</v>
      </c>
      <c r="B197" s="178" t="s">
        <v>323</v>
      </c>
      <c r="C197" s="188" t="s">
        <v>324</v>
      </c>
      <c r="D197" s="179" t="s">
        <v>173</v>
      </c>
      <c r="E197" s="180">
        <v>4.2</v>
      </c>
      <c r="F197" s="181"/>
      <c r="G197" s="182">
        <f>ROUND(E197*F197,2)</f>
        <v>0</v>
      </c>
      <c r="H197" s="161"/>
      <c r="I197" s="160">
        <f>ROUND(E197*H197,2)</f>
        <v>0</v>
      </c>
      <c r="J197" s="161"/>
      <c r="K197" s="160">
        <f>ROUND(E197*J197,2)</f>
        <v>0</v>
      </c>
      <c r="L197" s="160">
        <v>21</v>
      </c>
      <c r="M197" s="160">
        <f>G197*(1+L197/100)</f>
        <v>0</v>
      </c>
      <c r="N197" s="160">
        <v>0</v>
      </c>
      <c r="O197" s="160">
        <f>ROUND(E197*N197,2)</f>
        <v>0</v>
      </c>
      <c r="P197" s="160">
        <v>0</v>
      </c>
      <c r="Q197" s="160">
        <f>ROUND(E197*P197,2)</f>
        <v>0</v>
      </c>
      <c r="R197" s="160"/>
      <c r="S197" s="160" t="s">
        <v>144</v>
      </c>
      <c r="T197" s="160" t="s">
        <v>145</v>
      </c>
      <c r="U197" s="160">
        <v>0.154</v>
      </c>
      <c r="V197" s="160">
        <f>ROUND(E197*U197,2)</f>
        <v>0.65</v>
      </c>
      <c r="W197" s="160"/>
      <c r="X197" s="160" t="s">
        <v>146</v>
      </c>
      <c r="Y197" s="151"/>
      <c r="Z197" s="151"/>
      <c r="AA197" s="151"/>
      <c r="AB197" s="151"/>
      <c r="AC197" s="151"/>
      <c r="AD197" s="151"/>
      <c r="AE197" s="151"/>
      <c r="AF197" s="151"/>
      <c r="AG197" s="151" t="s">
        <v>147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5.5" x14ac:dyDescent="0.2">
      <c r="A198" s="165" t="s">
        <v>139</v>
      </c>
      <c r="B198" s="166" t="s">
        <v>77</v>
      </c>
      <c r="C198" s="185" t="s">
        <v>78</v>
      </c>
      <c r="D198" s="167"/>
      <c r="E198" s="168"/>
      <c r="F198" s="169"/>
      <c r="G198" s="170">
        <f>SUMIF(AG199:AG221,"&lt;&gt;NOR",G199:G221)</f>
        <v>0</v>
      </c>
      <c r="H198" s="164"/>
      <c r="I198" s="164">
        <f>SUM(I199:I221)</f>
        <v>0</v>
      </c>
      <c r="J198" s="164"/>
      <c r="K198" s="164">
        <f>SUM(K199:K221)</f>
        <v>0</v>
      </c>
      <c r="L198" s="164"/>
      <c r="M198" s="164">
        <f>SUM(M199:M221)</f>
        <v>0</v>
      </c>
      <c r="N198" s="164"/>
      <c r="O198" s="164">
        <f>SUM(O199:O221)</f>
        <v>0.01</v>
      </c>
      <c r="P198" s="164"/>
      <c r="Q198" s="164">
        <f>SUM(Q199:Q221)</f>
        <v>0</v>
      </c>
      <c r="R198" s="164"/>
      <c r="S198" s="164"/>
      <c r="T198" s="164"/>
      <c r="U198" s="164"/>
      <c r="V198" s="164">
        <f>SUM(V199:V221)</f>
        <v>138.70000000000002</v>
      </c>
      <c r="W198" s="164"/>
      <c r="X198" s="164"/>
      <c r="AG198" t="s">
        <v>140</v>
      </c>
    </row>
    <row r="199" spans="1:60" outlineLevel="1" x14ac:dyDescent="0.2">
      <c r="A199" s="171">
        <v>46</v>
      </c>
      <c r="B199" s="172" t="s">
        <v>325</v>
      </c>
      <c r="C199" s="186" t="s">
        <v>326</v>
      </c>
      <c r="D199" s="173" t="s">
        <v>188</v>
      </c>
      <c r="E199" s="174">
        <v>271.5</v>
      </c>
      <c r="F199" s="175"/>
      <c r="G199" s="176">
        <f>ROUND(E199*F199,2)</f>
        <v>0</v>
      </c>
      <c r="H199" s="161"/>
      <c r="I199" s="160">
        <f>ROUND(E199*H199,2)</f>
        <v>0</v>
      </c>
      <c r="J199" s="161"/>
      <c r="K199" s="160">
        <f>ROUND(E199*J199,2)</f>
        <v>0</v>
      </c>
      <c r="L199" s="160">
        <v>21</v>
      </c>
      <c r="M199" s="160">
        <f>G199*(1+L199/100)</f>
        <v>0</v>
      </c>
      <c r="N199" s="160">
        <v>4.0000000000000003E-5</v>
      </c>
      <c r="O199" s="160">
        <f>ROUND(E199*N199,2)</f>
        <v>0.01</v>
      </c>
      <c r="P199" s="160">
        <v>0</v>
      </c>
      <c r="Q199" s="160">
        <f>ROUND(E199*P199,2)</f>
        <v>0</v>
      </c>
      <c r="R199" s="160"/>
      <c r="S199" s="160" t="s">
        <v>144</v>
      </c>
      <c r="T199" s="160" t="s">
        <v>145</v>
      </c>
      <c r="U199" s="160">
        <v>0.308</v>
      </c>
      <c r="V199" s="160">
        <f>ROUND(E199*U199,2)</f>
        <v>83.62</v>
      </c>
      <c r="W199" s="160"/>
      <c r="X199" s="160" t="s">
        <v>146</v>
      </c>
      <c r="Y199" s="151"/>
      <c r="Z199" s="151"/>
      <c r="AA199" s="151"/>
      <c r="AB199" s="151"/>
      <c r="AC199" s="151"/>
      <c r="AD199" s="151"/>
      <c r="AE199" s="151"/>
      <c r="AF199" s="151"/>
      <c r="AG199" s="151" t="s">
        <v>147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87" t="s">
        <v>327</v>
      </c>
      <c r="D200" s="162"/>
      <c r="E200" s="163">
        <v>271.5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149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71">
        <v>47</v>
      </c>
      <c r="B201" s="172" t="s">
        <v>328</v>
      </c>
      <c r="C201" s="186" t="s">
        <v>329</v>
      </c>
      <c r="D201" s="173" t="s">
        <v>188</v>
      </c>
      <c r="E201" s="174">
        <f>SUM(E202:E217)</f>
        <v>226.31000000000003</v>
      </c>
      <c r="F201" s="175"/>
      <c r="G201" s="176">
        <f>ROUND(E201*F201,2)</f>
        <v>0</v>
      </c>
      <c r="H201" s="161"/>
      <c r="I201" s="160">
        <f>ROUND(E201*H201,2)</f>
        <v>0</v>
      </c>
      <c r="J201" s="161"/>
      <c r="K201" s="160">
        <f>ROUND(E201*J201,2)</f>
        <v>0</v>
      </c>
      <c r="L201" s="160">
        <v>21</v>
      </c>
      <c r="M201" s="160">
        <f>G201*(1+L201/100)</f>
        <v>0</v>
      </c>
      <c r="N201" s="160">
        <v>1.0000000000000001E-5</v>
      </c>
      <c r="O201" s="160">
        <f>ROUND(E201*N201,2)</f>
        <v>0</v>
      </c>
      <c r="P201" s="160">
        <v>0</v>
      </c>
      <c r="Q201" s="160">
        <f>ROUND(E201*P201,2)</f>
        <v>0</v>
      </c>
      <c r="R201" s="160"/>
      <c r="S201" s="160" t="s">
        <v>144</v>
      </c>
      <c r="T201" s="160" t="s">
        <v>145</v>
      </c>
      <c r="U201" s="160">
        <v>0.13</v>
      </c>
      <c r="V201" s="160">
        <f>ROUND(E201*U201,2)</f>
        <v>29.42</v>
      </c>
      <c r="W201" s="160"/>
      <c r="X201" s="160" t="s">
        <v>146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147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87" t="s">
        <v>215</v>
      </c>
      <c r="D202" s="162"/>
      <c r="E202" s="163">
        <v>34.65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149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87" t="s">
        <v>216</v>
      </c>
      <c r="D203" s="162"/>
      <c r="E203" s="163">
        <v>8.82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149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87" t="s">
        <v>217</v>
      </c>
      <c r="D204" s="162"/>
      <c r="E204" s="163">
        <v>11.13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149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87" t="s">
        <v>330</v>
      </c>
      <c r="D205" s="162"/>
      <c r="E205" s="163">
        <v>39.6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149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208" t="s">
        <v>594</v>
      </c>
      <c r="D206" s="209"/>
      <c r="E206" s="210">
        <f>1*1.05*0.6</f>
        <v>0.63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149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87" t="s">
        <v>219</v>
      </c>
      <c r="D207" s="162"/>
      <c r="E207" s="163">
        <v>1.26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149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87" t="s">
        <v>220</v>
      </c>
      <c r="D208" s="162"/>
      <c r="E208" s="163">
        <v>11.34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149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87" t="s">
        <v>221</v>
      </c>
      <c r="D209" s="162"/>
      <c r="E209" s="163">
        <v>12.6</v>
      </c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149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87" t="s">
        <v>331</v>
      </c>
      <c r="D210" s="162"/>
      <c r="E210" s="163">
        <v>3.44</v>
      </c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149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87" t="s">
        <v>222</v>
      </c>
      <c r="D211" s="162"/>
      <c r="E211" s="163">
        <v>4.59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149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87" t="s">
        <v>223</v>
      </c>
      <c r="D212" s="162"/>
      <c r="E212" s="163">
        <v>10.71</v>
      </c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149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87" t="s">
        <v>224</v>
      </c>
      <c r="D213" s="162"/>
      <c r="E213" s="163">
        <v>31.68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149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87" t="s">
        <v>225</v>
      </c>
      <c r="D214" s="162"/>
      <c r="E214" s="163">
        <v>42.84</v>
      </c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149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187" t="s">
        <v>226</v>
      </c>
      <c r="D215" s="162"/>
      <c r="E215" s="163">
        <v>-5.2</v>
      </c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149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87" t="s">
        <v>227</v>
      </c>
      <c r="D216" s="162"/>
      <c r="E216" s="163">
        <v>11.34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149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87" t="s">
        <v>228</v>
      </c>
      <c r="D217" s="162"/>
      <c r="E217" s="163">
        <v>6.88</v>
      </c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149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71">
        <v>48</v>
      </c>
      <c r="B218" s="172" t="s">
        <v>332</v>
      </c>
      <c r="C218" s="186" t="s">
        <v>333</v>
      </c>
      <c r="D218" s="173" t="s">
        <v>188</v>
      </c>
      <c r="E218" s="174">
        <v>271.5</v>
      </c>
      <c r="F218" s="175"/>
      <c r="G218" s="176">
        <f>ROUND(E218*F218,2)</f>
        <v>0</v>
      </c>
      <c r="H218" s="161"/>
      <c r="I218" s="160">
        <f>ROUND(E218*H218,2)</f>
        <v>0</v>
      </c>
      <c r="J218" s="161"/>
      <c r="K218" s="160">
        <f>ROUND(E218*J218,2)</f>
        <v>0</v>
      </c>
      <c r="L218" s="160">
        <v>21</v>
      </c>
      <c r="M218" s="160">
        <f>G218*(1+L218/100)</f>
        <v>0</v>
      </c>
      <c r="N218" s="160">
        <v>0</v>
      </c>
      <c r="O218" s="160">
        <f>ROUND(E218*N218,2)</f>
        <v>0</v>
      </c>
      <c r="P218" s="160">
        <v>0</v>
      </c>
      <c r="Q218" s="160">
        <f>ROUND(E218*P218,2)</f>
        <v>0</v>
      </c>
      <c r="R218" s="160"/>
      <c r="S218" s="160" t="s">
        <v>144</v>
      </c>
      <c r="T218" s="160" t="s">
        <v>145</v>
      </c>
      <c r="U218" s="160">
        <v>1.4999999999999999E-2</v>
      </c>
      <c r="V218" s="160">
        <f>ROUND(E218*U218,2)</f>
        <v>4.07</v>
      </c>
      <c r="W218" s="160"/>
      <c r="X218" s="160" t="s">
        <v>146</v>
      </c>
      <c r="Y218" s="151"/>
      <c r="Z218" s="151"/>
      <c r="AA218" s="151"/>
      <c r="AB218" s="151"/>
      <c r="AC218" s="151"/>
      <c r="AD218" s="151"/>
      <c r="AE218" s="151"/>
      <c r="AF218" s="151"/>
      <c r="AG218" s="151" t="s">
        <v>147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87" t="s">
        <v>327</v>
      </c>
      <c r="D219" s="162"/>
      <c r="E219" s="163">
        <v>271.5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149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71">
        <v>49</v>
      </c>
      <c r="B220" s="172" t="s">
        <v>334</v>
      </c>
      <c r="C220" s="186" t="s">
        <v>335</v>
      </c>
      <c r="D220" s="173" t="s">
        <v>336</v>
      </c>
      <c r="E220" s="174">
        <v>254</v>
      </c>
      <c r="F220" s="175"/>
      <c r="G220" s="176">
        <f>ROUND(E220*F220,2)</f>
        <v>0</v>
      </c>
      <c r="H220" s="161"/>
      <c r="I220" s="160">
        <f>ROUND(E220*H220,2)</f>
        <v>0</v>
      </c>
      <c r="J220" s="161"/>
      <c r="K220" s="160">
        <f>ROUND(E220*J220,2)</f>
        <v>0</v>
      </c>
      <c r="L220" s="160">
        <v>21</v>
      </c>
      <c r="M220" s="160">
        <f>G220*(1+L220/100)</f>
        <v>0</v>
      </c>
      <c r="N220" s="160">
        <v>0</v>
      </c>
      <c r="O220" s="160">
        <f>ROUND(E220*N220,2)</f>
        <v>0</v>
      </c>
      <c r="P220" s="160">
        <v>0</v>
      </c>
      <c r="Q220" s="160">
        <f>ROUND(E220*P220,2)</f>
        <v>0</v>
      </c>
      <c r="R220" s="160"/>
      <c r="S220" s="160" t="s">
        <v>144</v>
      </c>
      <c r="T220" s="160" t="s">
        <v>145</v>
      </c>
      <c r="U220" s="160">
        <v>8.5000000000000006E-2</v>
      </c>
      <c r="V220" s="160">
        <f>ROUND(E220*U220,2)</f>
        <v>21.59</v>
      </c>
      <c r="W220" s="160"/>
      <c r="X220" s="160" t="s">
        <v>146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147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87" t="s">
        <v>337</v>
      </c>
      <c r="D221" s="162"/>
      <c r="E221" s="163">
        <v>254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149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x14ac:dyDescent="0.2">
      <c r="A222" s="165" t="s">
        <v>139</v>
      </c>
      <c r="B222" s="166" t="s">
        <v>79</v>
      </c>
      <c r="C222" s="185" t="s">
        <v>80</v>
      </c>
      <c r="D222" s="167"/>
      <c r="E222" s="168"/>
      <c r="F222" s="169"/>
      <c r="G222" s="170">
        <f>SUMIF(AG223:AG255,"&lt;&gt;NOR",G223:G255)</f>
        <v>0</v>
      </c>
      <c r="H222" s="164"/>
      <c r="I222" s="164">
        <f>SUM(I223:I255)</f>
        <v>0</v>
      </c>
      <c r="J222" s="164"/>
      <c r="K222" s="164">
        <f>SUM(K223:K255)</f>
        <v>0</v>
      </c>
      <c r="L222" s="164"/>
      <c r="M222" s="164">
        <f>SUM(M223:M255)</f>
        <v>0</v>
      </c>
      <c r="N222" s="164"/>
      <c r="O222" s="164">
        <f>SUM(O223:O255)</f>
        <v>0.17</v>
      </c>
      <c r="P222" s="164"/>
      <c r="Q222" s="164">
        <f>SUM(Q223:Q255)</f>
        <v>19.43</v>
      </c>
      <c r="R222" s="164"/>
      <c r="S222" s="164"/>
      <c r="T222" s="164"/>
      <c r="U222" s="164"/>
      <c r="V222" s="164">
        <f>SUM(V223:V255)</f>
        <v>149.5</v>
      </c>
      <c r="W222" s="164"/>
      <c r="X222" s="164"/>
      <c r="AG222" t="s">
        <v>140</v>
      </c>
    </row>
    <row r="223" spans="1:60" outlineLevel="1" x14ac:dyDescent="0.2">
      <c r="A223" s="171">
        <v>50</v>
      </c>
      <c r="B223" s="172" t="s">
        <v>338</v>
      </c>
      <c r="C223" s="186" t="s">
        <v>339</v>
      </c>
      <c r="D223" s="173" t="s">
        <v>188</v>
      </c>
      <c r="E223" s="174">
        <v>11.34</v>
      </c>
      <c r="F223" s="175"/>
      <c r="G223" s="176">
        <f>ROUND(E223*F223,2)</f>
        <v>0</v>
      </c>
      <c r="H223" s="161"/>
      <c r="I223" s="160">
        <f>ROUND(E223*H223,2)</f>
        <v>0</v>
      </c>
      <c r="J223" s="161"/>
      <c r="K223" s="160">
        <f>ROUND(E223*J223,2)</f>
        <v>0</v>
      </c>
      <c r="L223" s="160">
        <v>21</v>
      </c>
      <c r="M223" s="160">
        <f>G223*(1+L223/100)</f>
        <v>0</v>
      </c>
      <c r="N223" s="160">
        <v>6.7000000000000002E-4</v>
      </c>
      <c r="O223" s="160">
        <f>ROUND(E223*N223,2)</f>
        <v>0.01</v>
      </c>
      <c r="P223" s="160">
        <v>8.2000000000000003E-2</v>
      </c>
      <c r="Q223" s="160">
        <f>ROUND(E223*P223,2)</f>
        <v>0.93</v>
      </c>
      <c r="R223" s="160"/>
      <c r="S223" s="160" t="s">
        <v>144</v>
      </c>
      <c r="T223" s="160" t="s">
        <v>145</v>
      </c>
      <c r="U223" s="160">
        <v>0.6</v>
      </c>
      <c r="V223" s="160">
        <f>ROUND(E223*U223,2)</f>
        <v>6.8</v>
      </c>
      <c r="W223" s="160"/>
      <c r="X223" s="160" t="s">
        <v>146</v>
      </c>
      <c r="Y223" s="151"/>
      <c r="Z223" s="151"/>
      <c r="AA223" s="151"/>
      <c r="AB223" s="151"/>
      <c r="AC223" s="151"/>
      <c r="AD223" s="151"/>
      <c r="AE223" s="151"/>
      <c r="AF223" s="151"/>
      <c r="AG223" s="151" t="s">
        <v>147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87" t="s">
        <v>340</v>
      </c>
      <c r="D224" s="162"/>
      <c r="E224" s="163">
        <v>11.34</v>
      </c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149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ht="22.5" outlineLevel="1" x14ac:dyDescent="0.2">
      <c r="A225" s="171">
        <v>51</v>
      </c>
      <c r="B225" s="172" t="s">
        <v>341</v>
      </c>
      <c r="C225" s="186" t="s">
        <v>342</v>
      </c>
      <c r="D225" s="173" t="s">
        <v>188</v>
      </c>
      <c r="E225" s="174">
        <v>120.44444</v>
      </c>
      <c r="F225" s="175"/>
      <c r="G225" s="176">
        <f>ROUND(E225*F225,2)</f>
        <v>0</v>
      </c>
      <c r="H225" s="161"/>
      <c r="I225" s="160">
        <f>ROUND(E225*H225,2)</f>
        <v>0</v>
      </c>
      <c r="J225" s="161"/>
      <c r="K225" s="160">
        <f>ROUND(E225*J225,2)</f>
        <v>0</v>
      </c>
      <c r="L225" s="160">
        <v>21</v>
      </c>
      <c r="M225" s="160">
        <f>G225*(1+L225/100)</f>
        <v>0</v>
      </c>
      <c r="N225" s="160">
        <v>0</v>
      </c>
      <c r="O225" s="160">
        <f>ROUND(E225*N225,2)</f>
        <v>0</v>
      </c>
      <c r="P225" s="160">
        <v>7.0000000000000007E-2</v>
      </c>
      <c r="Q225" s="160">
        <f>ROUND(E225*P225,2)</f>
        <v>8.43</v>
      </c>
      <c r="R225" s="160"/>
      <c r="S225" s="160" t="s">
        <v>144</v>
      </c>
      <c r="T225" s="160" t="s">
        <v>145</v>
      </c>
      <c r="U225" s="160">
        <v>0.38</v>
      </c>
      <c r="V225" s="160">
        <f>ROUND(E225*U225,2)</f>
        <v>45.77</v>
      </c>
      <c r="W225" s="160"/>
      <c r="X225" s="160" t="s">
        <v>146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147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87" t="s">
        <v>343</v>
      </c>
      <c r="D226" s="162"/>
      <c r="E226" s="163">
        <v>105.94444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149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87" t="s">
        <v>212</v>
      </c>
      <c r="D227" s="162"/>
      <c r="E227" s="163">
        <v>14.5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149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71">
        <v>52</v>
      </c>
      <c r="B228" s="172" t="s">
        <v>344</v>
      </c>
      <c r="C228" s="186" t="s">
        <v>345</v>
      </c>
      <c r="D228" s="173" t="s">
        <v>188</v>
      </c>
      <c r="E228" s="174">
        <v>16.905000000000001</v>
      </c>
      <c r="F228" s="175"/>
      <c r="G228" s="176">
        <f>ROUND(E228*F228,2)</f>
        <v>0</v>
      </c>
      <c r="H228" s="161"/>
      <c r="I228" s="160">
        <f>ROUND(E228*H228,2)</f>
        <v>0</v>
      </c>
      <c r="J228" s="161"/>
      <c r="K228" s="160">
        <f>ROUND(E228*J228,2)</f>
        <v>0</v>
      </c>
      <c r="L228" s="160">
        <v>21</v>
      </c>
      <c r="M228" s="160">
        <f>G228*(1+L228/100)</f>
        <v>0</v>
      </c>
      <c r="N228" s="160">
        <v>1E-3</v>
      </c>
      <c r="O228" s="160">
        <f>ROUND(E228*N228,2)</f>
        <v>0.02</v>
      </c>
      <c r="P228" s="160">
        <v>6.3E-2</v>
      </c>
      <c r="Q228" s="160">
        <f>ROUND(E228*P228,2)</f>
        <v>1.07</v>
      </c>
      <c r="R228" s="160"/>
      <c r="S228" s="160" t="s">
        <v>144</v>
      </c>
      <c r="T228" s="160" t="s">
        <v>145</v>
      </c>
      <c r="U228" s="160">
        <v>0.71799999999999997</v>
      </c>
      <c r="V228" s="160">
        <f>ROUND(E228*U228,2)</f>
        <v>12.14</v>
      </c>
      <c r="W228" s="160"/>
      <c r="X228" s="160" t="s">
        <v>146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147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87" t="s">
        <v>346</v>
      </c>
      <c r="D229" s="162"/>
      <c r="E229" s="163">
        <v>10.71</v>
      </c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149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87" t="s">
        <v>347</v>
      </c>
      <c r="D230" s="162"/>
      <c r="E230" s="163">
        <v>3.9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149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87" t="s">
        <v>348</v>
      </c>
      <c r="D231" s="162"/>
      <c r="E231" s="163">
        <v>2.29</v>
      </c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149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71">
        <v>53</v>
      </c>
      <c r="B232" s="172" t="s">
        <v>349</v>
      </c>
      <c r="C232" s="186" t="s">
        <v>350</v>
      </c>
      <c r="D232" s="173" t="s">
        <v>188</v>
      </c>
      <c r="E232" s="174">
        <f>SUM(E233:E243)</f>
        <v>138.86000000000001</v>
      </c>
      <c r="F232" s="175"/>
      <c r="G232" s="176">
        <f>ROUND(E232*F232,2)</f>
        <v>0</v>
      </c>
      <c r="H232" s="161"/>
      <c r="I232" s="160">
        <f>ROUND(E232*H232,2)</f>
        <v>0</v>
      </c>
      <c r="J232" s="161"/>
      <c r="K232" s="160">
        <f>ROUND(E232*J232,2)</f>
        <v>0</v>
      </c>
      <c r="L232" s="160">
        <v>21</v>
      </c>
      <c r="M232" s="160">
        <f>G232*(1+L232/100)</f>
        <v>0</v>
      </c>
      <c r="N232" s="160">
        <v>9.2000000000000003E-4</v>
      </c>
      <c r="O232" s="160">
        <f>ROUND(E232*N232,2)</f>
        <v>0.13</v>
      </c>
      <c r="P232" s="160">
        <v>0.04</v>
      </c>
      <c r="Q232" s="160">
        <f>ROUND(E232*P232,2)</f>
        <v>5.55</v>
      </c>
      <c r="R232" s="160"/>
      <c r="S232" s="160" t="s">
        <v>144</v>
      </c>
      <c r="T232" s="160" t="s">
        <v>145</v>
      </c>
      <c r="U232" s="160">
        <v>0.373</v>
      </c>
      <c r="V232" s="160">
        <f>ROUND(E232*U232,2)</f>
        <v>51.79</v>
      </c>
      <c r="W232" s="160"/>
      <c r="X232" s="160" t="s">
        <v>146</v>
      </c>
      <c r="Y232" s="151"/>
      <c r="Z232" s="151"/>
      <c r="AA232" s="151"/>
      <c r="AB232" s="151"/>
      <c r="AC232" s="151"/>
      <c r="AD232" s="151"/>
      <c r="AE232" s="151"/>
      <c r="AF232" s="151"/>
      <c r="AG232" s="151" t="s">
        <v>147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87" t="s">
        <v>351</v>
      </c>
      <c r="D233" s="162"/>
      <c r="E233" s="163">
        <v>34.65</v>
      </c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149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87" t="s">
        <v>216</v>
      </c>
      <c r="D234" s="162"/>
      <c r="E234" s="163">
        <v>8.82</v>
      </c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149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87" t="s">
        <v>352</v>
      </c>
      <c r="D235" s="162"/>
      <c r="E235" s="163">
        <v>11.13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149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87" t="s">
        <v>330</v>
      </c>
      <c r="D236" s="162"/>
      <c r="E236" s="163">
        <v>39.6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149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208" t="s">
        <v>594</v>
      </c>
      <c r="D237" s="209"/>
      <c r="E237" s="210">
        <f>1*1.2*0.6</f>
        <v>0.72</v>
      </c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149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87" t="s">
        <v>219</v>
      </c>
      <c r="D238" s="162"/>
      <c r="E238" s="163">
        <v>1.26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149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87" t="s">
        <v>220</v>
      </c>
      <c r="D239" s="162"/>
      <c r="E239" s="163">
        <v>11.34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149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87" t="s">
        <v>221</v>
      </c>
      <c r="D240" s="162"/>
      <c r="E240" s="163">
        <v>12.6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149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87" t="s">
        <v>331</v>
      </c>
      <c r="D241" s="162"/>
      <c r="E241" s="163">
        <v>3.44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149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87" t="s">
        <v>222</v>
      </c>
      <c r="D242" s="162"/>
      <c r="E242" s="163">
        <v>4.59</v>
      </c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149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87" t="s">
        <v>346</v>
      </c>
      <c r="D243" s="162"/>
      <c r="E243" s="163">
        <v>10.71</v>
      </c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149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71">
        <v>54</v>
      </c>
      <c r="B244" s="172" t="s">
        <v>353</v>
      </c>
      <c r="C244" s="186" t="s">
        <v>354</v>
      </c>
      <c r="D244" s="173" t="s">
        <v>173</v>
      </c>
      <c r="E244" s="174">
        <v>90</v>
      </c>
      <c r="F244" s="175"/>
      <c r="G244" s="176">
        <f>ROUND(E244*F244,2)</f>
        <v>0</v>
      </c>
      <c r="H244" s="161"/>
      <c r="I244" s="160">
        <f>ROUND(E244*H244,2)</f>
        <v>0</v>
      </c>
      <c r="J244" s="161"/>
      <c r="K244" s="160">
        <f>ROUND(E244*J244,2)</f>
        <v>0</v>
      </c>
      <c r="L244" s="160">
        <v>21</v>
      </c>
      <c r="M244" s="160">
        <f>G244*(1+L244/100)</f>
        <v>0</v>
      </c>
      <c r="N244" s="160">
        <v>0</v>
      </c>
      <c r="O244" s="160">
        <f>ROUND(E244*N244,2)</f>
        <v>0</v>
      </c>
      <c r="P244" s="160">
        <v>1.507E-2</v>
      </c>
      <c r="Q244" s="160">
        <f>ROUND(E244*P244,2)</f>
        <v>1.36</v>
      </c>
      <c r="R244" s="160"/>
      <c r="S244" s="160" t="s">
        <v>144</v>
      </c>
      <c r="T244" s="160" t="s">
        <v>145</v>
      </c>
      <c r="U244" s="160">
        <v>0.11</v>
      </c>
      <c r="V244" s="160">
        <f>ROUND(E244*U244,2)</f>
        <v>9.9</v>
      </c>
      <c r="W244" s="160"/>
      <c r="X244" s="160" t="s">
        <v>146</v>
      </c>
      <c r="Y244" s="151"/>
      <c r="Z244" s="151"/>
      <c r="AA244" s="151"/>
      <c r="AB244" s="151"/>
      <c r="AC244" s="151"/>
      <c r="AD244" s="151"/>
      <c r="AE244" s="151"/>
      <c r="AF244" s="151"/>
      <c r="AG244" s="151" t="s">
        <v>147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87" t="s">
        <v>355</v>
      </c>
      <c r="D245" s="162"/>
      <c r="E245" s="163">
        <v>90</v>
      </c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149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71">
        <v>55</v>
      </c>
      <c r="B246" s="172" t="s">
        <v>356</v>
      </c>
      <c r="C246" s="186" t="s">
        <v>357</v>
      </c>
      <c r="D246" s="173" t="s">
        <v>173</v>
      </c>
      <c r="E246" s="174">
        <f>SUM(E247:E252)</f>
        <v>75.899999999999991</v>
      </c>
      <c r="F246" s="175"/>
      <c r="G246" s="176">
        <f>ROUND(E246*F246,2)</f>
        <v>0</v>
      </c>
      <c r="H246" s="161"/>
      <c r="I246" s="160">
        <f>ROUND(E246*H246,2)</f>
        <v>0</v>
      </c>
      <c r="J246" s="161"/>
      <c r="K246" s="160">
        <f>ROUND(E246*J246,2)</f>
        <v>0</v>
      </c>
      <c r="L246" s="160">
        <v>21</v>
      </c>
      <c r="M246" s="160">
        <f>G246*(1+L246/100)</f>
        <v>0</v>
      </c>
      <c r="N246" s="160">
        <v>0</v>
      </c>
      <c r="O246" s="160">
        <f>ROUND(E246*N246,2)</f>
        <v>0</v>
      </c>
      <c r="P246" s="160">
        <v>1.188E-2</v>
      </c>
      <c r="Q246" s="160">
        <f>ROUND(E246*P246,2)</f>
        <v>0.9</v>
      </c>
      <c r="R246" s="160"/>
      <c r="S246" s="160" t="s">
        <v>144</v>
      </c>
      <c r="T246" s="160" t="s">
        <v>145</v>
      </c>
      <c r="U246" s="160">
        <v>9.2999999999999999E-2</v>
      </c>
      <c r="V246" s="160">
        <f>ROUND(E246*U246,2)</f>
        <v>7.06</v>
      </c>
      <c r="W246" s="160"/>
      <c r="X246" s="160" t="s">
        <v>146</v>
      </c>
      <c r="Y246" s="151"/>
      <c r="Z246" s="151"/>
      <c r="AA246" s="151"/>
      <c r="AB246" s="151"/>
      <c r="AC246" s="151"/>
      <c r="AD246" s="151"/>
      <c r="AE246" s="151"/>
      <c r="AF246" s="151"/>
      <c r="AG246" s="151" t="s">
        <v>147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87" t="s">
        <v>273</v>
      </c>
      <c r="D247" s="162"/>
      <c r="E247" s="163">
        <v>7.2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149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208" t="s">
        <v>595</v>
      </c>
      <c r="D248" s="209"/>
      <c r="E248" s="210">
        <f>2*1.2</f>
        <v>2.4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149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87" t="s">
        <v>358</v>
      </c>
      <c r="D249" s="162"/>
      <c r="E249" s="163">
        <v>1.2</v>
      </c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149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87" t="s">
        <v>279</v>
      </c>
      <c r="D250" s="162"/>
      <c r="E250" s="163">
        <v>2.1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149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87" t="s">
        <v>274</v>
      </c>
      <c r="D251" s="162"/>
      <c r="E251" s="163">
        <v>37.799999999999997</v>
      </c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149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87" t="s">
        <v>280</v>
      </c>
      <c r="D252" s="162"/>
      <c r="E252" s="163">
        <v>25.2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149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71">
        <v>56</v>
      </c>
      <c r="B253" s="172" t="s">
        <v>359</v>
      </c>
      <c r="C253" s="186" t="s">
        <v>360</v>
      </c>
      <c r="D253" s="173" t="s">
        <v>173</v>
      </c>
      <c r="E253" s="174">
        <v>22</v>
      </c>
      <c r="F253" s="175"/>
      <c r="G253" s="176">
        <f>ROUND(E253*F253,2)</f>
        <v>0</v>
      </c>
      <c r="H253" s="161"/>
      <c r="I253" s="160">
        <f>ROUND(E253*H253,2)</f>
        <v>0</v>
      </c>
      <c r="J253" s="161"/>
      <c r="K253" s="160">
        <f>ROUND(E253*J253,2)</f>
        <v>0</v>
      </c>
      <c r="L253" s="160">
        <v>21</v>
      </c>
      <c r="M253" s="160">
        <f>G253*(1+L253/100)</f>
        <v>0</v>
      </c>
      <c r="N253" s="160">
        <v>4.8999999999999998E-4</v>
      </c>
      <c r="O253" s="160">
        <f>ROUND(E253*N253,2)</f>
        <v>0.01</v>
      </c>
      <c r="P253" s="160">
        <v>5.3999999999999999E-2</v>
      </c>
      <c r="Q253" s="160">
        <f>ROUND(E253*P253,2)</f>
        <v>1.19</v>
      </c>
      <c r="R253" s="160"/>
      <c r="S253" s="160" t="s">
        <v>144</v>
      </c>
      <c r="T253" s="160" t="s">
        <v>145</v>
      </c>
      <c r="U253" s="160">
        <v>0.72899999999999998</v>
      </c>
      <c r="V253" s="160">
        <f>ROUND(E253*U253,2)</f>
        <v>16.04</v>
      </c>
      <c r="W253" s="160"/>
      <c r="X253" s="160" t="s">
        <v>146</v>
      </c>
      <c r="Y253" s="151"/>
      <c r="Z253" s="151"/>
      <c r="AA253" s="151"/>
      <c r="AB253" s="151"/>
      <c r="AC253" s="151"/>
      <c r="AD253" s="151"/>
      <c r="AE253" s="151"/>
      <c r="AF253" s="151"/>
      <c r="AG253" s="151" t="s">
        <v>147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281" t="s">
        <v>361</v>
      </c>
      <c r="D254" s="282"/>
      <c r="E254" s="282"/>
      <c r="F254" s="282"/>
      <c r="G254" s="282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1"/>
      <c r="Z254" s="151"/>
      <c r="AA254" s="151"/>
      <c r="AB254" s="151"/>
      <c r="AC254" s="151"/>
      <c r="AD254" s="151"/>
      <c r="AE254" s="151"/>
      <c r="AF254" s="151"/>
      <c r="AG254" s="151" t="s">
        <v>200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87" t="s">
        <v>362</v>
      </c>
      <c r="D255" s="162"/>
      <c r="E255" s="163">
        <v>22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149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x14ac:dyDescent="0.2">
      <c r="A256" s="165" t="s">
        <v>139</v>
      </c>
      <c r="B256" s="166" t="s">
        <v>81</v>
      </c>
      <c r="C256" s="185" t="s">
        <v>82</v>
      </c>
      <c r="D256" s="167"/>
      <c r="E256" s="168"/>
      <c r="F256" s="169"/>
      <c r="G256" s="170">
        <f>SUMIF(AG257:AG257,"&lt;&gt;NOR",G257:G257)</f>
        <v>0</v>
      </c>
      <c r="H256" s="164"/>
      <c r="I256" s="164">
        <f>SUM(I257:I257)</f>
        <v>0</v>
      </c>
      <c r="J256" s="164"/>
      <c r="K256" s="164">
        <f>SUM(K257:K257)</f>
        <v>0</v>
      </c>
      <c r="L256" s="164"/>
      <c r="M256" s="164">
        <f>SUM(M257:M257)</f>
        <v>0</v>
      </c>
      <c r="N256" s="164"/>
      <c r="O256" s="164">
        <f>SUM(O257:O257)</f>
        <v>0</v>
      </c>
      <c r="P256" s="164"/>
      <c r="Q256" s="164">
        <f>SUM(Q257:Q257)</f>
        <v>0</v>
      </c>
      <c r="R256" s="164"/>
      <c r="S256" s="164"/>
      <c r="T256" s="164"/>
      <c r="U256" s="164"/>
      <c r="V256" s="164">
        <f>SUM(V257:V257)</f>
        <v>285.89999999999998</v>
      </c>
      <c r="W256" s="164"/>
      <c r="X256" s="164"/>
      <c r="AG256" t="s">
        <v>140</v>
      </c>
    </row>
    <row r="257" spans="1:60" outlineLevel="1" x14ac:dyDescent="0.2">
      <c r="A257" s="177">
        <v>57</v>
      </c>
      <c r="B257" s="178" t="s">
        <v>363</v>
      </c>
      <c r="C257" s="188" t="s">
        <v>364</v>
      </c>
      <c r="D257" s="179" t="s">
        <v>195</v>
      </c>
      <c r="E257" s="180">
        <v>110.94113</v>
      </c>
      <c r="F257" s="181"/>
      <c r="G257" s="182">
        <f>ROUND(E257*F257,2)</f>
        <v>0</v>
      </c>
      <c r="H257" s="161"/>
      <c r="I257" s="160">
        <f>ROUND(E257*H257,2)</f>
        <v>0</v>
      </c>
      <c r="J257" s="161"/>
      <c r="K257" s="160">
        <f>ROUND(E257*J257,2)</f>
        <v>0</v>
      </c>
      <c r="L257" s="160">
        <v>21</v>
      </c>
      <c r="M257" s="160">
        <f>G257*(1+L257/100)</f>
        <v>0</v>
      </c>
      <c r="N257" s="160">
        <v>0</v>
      </c>
      <c r="O257" s="160">
        <f>ROUND(E257*N257,2)</f>
        <v>0</v>
      </c>
      <c r="P257" s="160">
        <v>0</v>
      </c>
      <c r="Q257" s="160">
        <f>ROUND(E257*P257,2)</f>
        <v>0</v>
      </c>
      <c r="R257" s="160"/>
      <c r="S257" s="160" t="s">
        <v>144</v>
      </c>
      <c r="T257" s="160" t="s">
        <v>145</v>
      </c>
      <c r="U257" s="160">
        <v>2.577</v>
      </c>
      <c r="V257" s="160">
        <f>ROUND(E257*U257,2)</f>
        <v>285.89999999999998</v>
      </c>
      <c r="W257" s="160"/>
      <c r="X257" s="160" t="s">
        <v>146</v>
      </c>
      <c r="Y257" s="151"/>
      <c r="Z257" s="151"/>
      <c r="AA257" s="151"/>
      <c r="AB257" s="151"/>
      <c r="AC257" s="151"/>
      <c r="AD257" s="151"/>
      <c r="AE257" s="151"/>
      <c r="AF257" s="151"/>
      <c r="AG257" s="151" t="s">
        <v>365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x14ac:dyDescent="0.2">
      <c r="A258" s="165" t="s">
        <v>139</v>
      </c>
      <c r="B258" s="166" t="s">
        <v>83</v>
      </c>
      <c r="C258" s="185" t="s">
        <v>84</v>
      </c>
      <c r="D258" s="167"/>
      <c r="E258" s="168"/>
      <c r="F258" s="169"/>
      <c r="G258" s="170">
        <f>SUMIF(AG259:AG264,"&lt;&gt;NOR",G259:G264)</f>
        <v>0</v>
      </c>
      <c r="H258" s="164"/>
      <c r="I258" s="164">
        <f>SUM(I259:I264)</f>
        <v>0</v>
      </c>
      <c r="J258" s="164"/>
      <c r="K258" s="164">
        <f>SUM(K259:K264)</f>
        <v>0</v>
      </c>
      <c r="L258" s="164"/>
      <c r="M258" s="164">
        <f>SUM(M259:M264)</f>
        <v>0</v>
      </c>
      <c r="N258" s="164"/>
      <c r="O258" s="164">
        <f>SUM(O259:O264)</f>
        <v>0.18</v>
      </c>
      <c r="P258" s="164"/>
      <c r="Q258" s="164">
        <f>SUM(Q259:Q264)</f>
        <v>0</v>
      </c>
      <c r="R258" s="164"/>
      <c r="S258" s="164"/>
      <c r="T258" s="164"/>
      <c r="U258" s="164"/>
      <c r="V258" s="164">
        <f>SUM(V259:V264)</f>
        <v>38.69</v>
      </c>
      <c r="W258" s="164"/>
      <c r="X258" s="164"/>
      <c r="AG258" t="s">
        <v>140</v>
      </c>
    </row>
    <row r="259" spans="1:60" outlineLevel="1" x14ac:dyDescent="0.2">
      <c r="A259" s="171">
        <v>58</v>
      </c>
      <c r="B259" s="172" t="s">
        <v>366</v>
      </c>
      <c r="C259" s="186" t="s">
        <v>367</v>
      </c>
      <c r="D259" s="173" t="s">
        <v>188</v>
      </c>
      <c r="E259" s="174">
        <v>12.96</v>
      </c>
      <c r="F259" s="175"/>
      <c r="G259" s="176">
        <f>ROUND(E259*F259,2)</f>
        <v>0</v>
      </c>
      <c r="H259" s="161"/>
      <c r="I259" s="160">
        <f>ROUND(E259*H259,2)</f>
        <v>0</v>
      </c>
      <c r="J259" s="161"/>
      <c r="K259" s="160">
        <f>ROUND(E259*J259,2)</f>
        <v>0</v>
      </c>
      <c r="L259" s="160">
        <v>21</v>
      </c>
      <c r="M259" s="160">
        <f>G259*(1+L259/100)</f>
        <v>0</v>
      </c>
      <c r="N259" s="160">
        <v>3.6800000000000001E-3</v>
      </c>
      <c r="O259" s="160">
        <f>ROUND(E259*N259,2)</f>
        <v>0.05</v>
      </c>
      <c r="P259" s="160">
        <v>0</v>
      </c>
      <c r="Q259" s="160">
        <f>ROUND(E259*P259,2)</f>
        <v>0</v>
      </c>
      <c r="R259" s="160"/>
      <c r="S259" s="160" t="s">
        <v>144</v>
      </c>
      <c r="T259" s="160" t="s">
        <v>145</v>
      </c>
      <c r="U259" s="160">
        <v>0.39</v>
      </c>
      <c r="V259" s="160">
        <f>ROUND(E259*U259,2)</f>
        <v>5.05</v>
      </c>
      <c r="W259" s="160"/>
      <c r="X259" s="160" t="s">
        <v>146</v>
      </c>
      <c r="Y259" s="151"/>
      <c r="Z259" s="151"/>
      <c r="AA259" s="151"/>
      <c r="AB259" s="151"/>
      <c r="AC259" s="151"/>
      <c r="AD259" s="151"/>
      <c r="AE259" s="151"/>
      <c r="AF259" s="151"/>
      <c r="AG259" s="151" t="s">
        <v>147</v>
      </c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281" t="s">
        <v>368</v>
      </c>
      <c r="D260" s="282"/>
      <c r="E260" s="282"/>
      <c r="F260" s="282"/>
      <c r="G260" s="282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51"/>
      <c r="Z260" s="151"/>
      <c r="AA260" s="151"/>
      <c r="AB260" s="151"/>
      <c r="AC260" s="151"/>
      <c r="AD260" s="151"/>
      <c r="AE260" s="151"/>
      <c r="AF260" s="151"/>
      <c r="AG260" s="151" t="s">
        <v>200</v>
      </c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87" t="s">
        <v>369</v>
      </c>
      <c r="D261" s="162"/>
      <c r="E261" s="163">
        <v>12.96</v>
      </c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149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ht="22.5" outlineLevel="1" x14ac:dyDescent="0.2">
      <c r="A262" s="171">
        <v>59</v>
      </c>
      <c r="B262" s="172" t="s">
        <v>370</v>
      </c>
      <c r="C262" s="186" t="s">
        <v>371</v>
      </c>
      <c r="D262" s="173" t="s">
        <v>188</v>
      </c>
      <c r="E262" s="174">
        <v>210.24</v>
      </c>
      <c r="F262" s="175"/>
      <c r="G262" s="176">
        <f>ROUND(E262*F262,2)</f>
        <v>0</v>
      </c>
      <c r="H262" s="161"/>
      <c r="I262" s="160">
        <f>ROUND(E262*H262,2)</f>
        <v>0</v>
      </c>
      <c r="J262" s="161"/>
      <c r="K262" s="160">
        <f>ROUND(E262*J262,2)</f>
        <v>0</v>
      </c>
      <c r="L262" s="160">
        <v>21</v>
      </c>
      <c r="M262" s="160">
        <f>G262*(1+L262/100)</f>
        <v>0</v>
      </c>
      <c r="N262" s="160">
        <v>6.3000000000000003E-4</v>
      </c>
      <c r="O262" s="160">
        <f>ROUND(E262*N262,2)</f>
        <v>0.13</v>
      </c>
      <c r="P262" s="160">
        <v>0</v>
      </c>
      <c r="Q262" s="160">
        <f>ROUND(E262*P262,2)</f>
        <v>0</v>
      </c>
      <c r="R262" s="160"/>
      <c r="S262" s="160" t="s">
        <v>144</v>
      </c>
      <c r="T262" s="160" t="s">
        <v>145</v>
      </c>
      <c r="U262" s="160">
        <v>0.16</v>
      </c>
      <c r="V262" s="160">
        <f>ROUND(E262*U262,2)</f>
        <v>33.64</v>
      </c>
      <c r="W262" s="160"/>
      <c r="X262" s="160" t="s">
        <v>146</v>
      </c>
      <c r="Y262" s="151"/>
      <c r="Z262" s="151"/>
      <c r="AA262" s="151"/>
      <c r="AB262" s="151"/>
      <c r="AC262" s="151"/>
      <c r="AD262" s="151"/>
      <c r="AE262" s="151"/>
      <c r="AF262" s="151"/>
      <c r="AG262" s="151" t="s">
        <v>147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87" t="s">
        <v>372</v>
      </c>
      <c r="D263" s="162"/>
      <c r="E263" s="163">
        <v>210.24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149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77">
        <v>60</v>
      </c>
      <c r="B264" s="178" t="s">
        <v>373</v>
      </c>
      <c r="C264" s="188" t="s">
        <v>374</v>
      </c>
      <c r="D264" s="179" t="s">
        <v>0</v>
      </c>
      <c r="E264" s="180">
        <v>352.90800000000002</v>
      </c>
      <c r="F264" s="181"/>
      <c r="G264" s="182">
        <f>ROUND(E264*F264,2)</f>
        <v>0</v>
      </c>
      <c r="H264" s="161"/>
      <c r="I264" s="160">
        <f>ROUND(E264*H264,2)</f>
        <v>0</v>
      </c>
      <c r="J264" s="161"/>
      <c r="K264" s="160">
        <f>ROUND(E264*J264,2)</f>
        <v>0</v>
      </c>
      <c r="L264" s="160">
        <v>21</v>
      </c>
      <c r="M264" s="160">
        <f>G264*(1+L264/100)</f>
        <v>0</v>
      </c>
      <c r="N264" s="160">
        <v>0</v>
      </c>
      <c r="O264" s="160">
        <f>ROUND(E264*N264,2)</f>
        <v>0</v>
      </c>
      <c r="P264" s="160">
        <v>0</v>
      </c>
      <c r="Q264" s="160">
        <f>ROUND(E264*P264,2)</f>
        <v>0</v>
      </c>
      <c r="R264" s="160"/>
      <c r="S264" s="160" t="s">
        <v>144</v>
      </c>
      <c r="T264" s="160" t="s">
        <v>145</v>
      </c>
      <c r="U264" s="160">
        <v>0</v>
      </c>
      <c r="V264" s="160">
        <f>ROUND(E264*U264,2)</f>
        <v>0</v>
      </c>
      <c r="W264" s="160"/>
      <c r="X264" s="160" t="s">
        <v>146</v>
      </c>
      <c r="Y264" s="151"/>
      <c r="Z264" s="151"/>
      <c r="AA264" s="151"/>
      <c r="AB264" s="151"/>
      <c r="AC264" s="151"/>
      <c r="AD264" s="151"/>
      <c r="AE264" s="151"/>
      <c r="AF264" s="151"/>
      <c r="AG264" s="151" t="s">
        <v>375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x14ac:dyDescent="0.2">
      <c r="A265" s="165" t="s">
        <v>139</v>
      </c>
      <c r="B265" s="166" t="s">
        <v>85</v>
      </c>
      <c r="C265" s="185" t="s">
        <v>86</v>
      </c>
      <c r="D265" s="167"/>
      <c r="E265" s="168"/>
      <c r="F265" s="169"/>
      <c r="G265" s="170">
        <f>SUMIF(AG266:AG292,"&lt;&gt;NOR",G266:G292)</f>
        <v>0</v>
      </c>
      <c r="H265" s="164"/>
      <c r="I265" s="164">
        <f>SUM(I266:I292)</f>
        <v>0</v>
      </c>
      <c r="J265" s="164"/>
      <c r="K265" s="164">
        <f>SUM(K266:K292)</f>
        <v>0</v>
      </c>
      <c r="L265" s="164"/>
      <c r="M265" s="164">
        <f>SUM(M266:M292)</f>
        <v>0</v>
      </c>
      <c r="N265" s="164"/>
      <c r="O265" s="164">
        <f>SUM(O266:O292)</f>
        <v>4.5</v>
      </c>
      <c r="P265" s="164"/>
      <c r="Q265" s="164">
        <f>SUM(Q266:Q292)</f>
        <v>0</v>
      </c>
      <c r="R265" s="164"/>
      <c r="S265" s="164"/>
      <c r="T265" s="164"/>
      <c r="U265" s="164"/>
      <c r="V265" s="164">
        <f>SUM(V266:V292)</f>
        <v>708.2</v>
      </c>
      <c r="W265" s="164"/>
      <c r="X265" s="164"/>
      <c r="AG265" t="s">
        <v>140</v>
      </c>
    </row>
    <row r="266" spans="1:60" ht="22.5" outlineLevel="1" x14ac:dyDescent="0.2">
      <c r="A266" s="171">
        <v>61</v>
      </c>
      <c r="B266" s="172" t="s">
        <v>376</v>
      </c>
      <c r="C266" s="186" t="s">
        <v>377</v>
      </c>
      <c r="D266" s="173" t="s">
        <v>188</v>
      </c>
      <c r="E266" s="174">
        <v>690.17</v>
      </c>
      <c r="F266" s="175"/>
      <c r="G266" s="176">
        <f>ROUND(E266*F266,2)</f>
        <v>0</v>
      </c>
      <c r="H266" s="161"/>
      <c r="I266" s="160">
        <f>ROUND(E266*H266,2)</f>
        <v>0</v>
      </c>
      <c r="J266" s="161"/>
      <c r="K266" s="160">
        <f>ROUND(E266*J266,2)</f>
        <v>0</v>
      </c>
      <c r="L266" s="160">
        <v>21</v>
      </c>
      <c r="M266" s="160">
        <f>G266*(1+L266/100)</f>
        <v>0</v>
      </c>
      <c r="N266" s="160">
        <v>8.3000000000000001E-4</v>
      </c>
      <c r="O266" s="160">
        <f>ROUND(E266*N266,2)</f>
        <v>0.56999999999999995</v>
      </c>
      <c r="P266" s="160">
        <v>0</v>
      </c>
      <c r="Q266" s="160">
        <f>ROUND(E266*P266,2)</f>
        <v>0</v>
      </c>
      <c r="R266" s="160"/>
      <c r="S266" s="160" t="s">
        <v>144</v>
      </c>
      <c r="T266" s="160" t="s">
        <v>145</v>
      </c>
      <c r="U266" s="160">
        <v>3.3000000000000002E-2</v>
      </c>
      <c r="V266" s="160">
        <f>ROUND(E266*U266,2)</f>
        <v>22.78</v>
      </c>
      <c r="W266" s="160"/>
      <c r="X266" s="160" t="s">
        <v>146</v>
      </c>
      <c r="Y266" s="151"/>
      <c r="Z266" s="151"/>
      <c r="AA266" s="151"/>
      <c r="AB266" s="151"/>
      <c r="AC266" s="151"/>
      <c r="AD266" s="151"/>
      <c r="AE266" s="151"/>
      <c r="AF266" s="151"/>
      <c r="AG266" s="151" t="s">
        <v>147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87" t="s">
        <v>378</v>
      </c>
      <c r="D267" s="162"/>
      <c r="E267" s="163">
        <v>690.17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149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22.5" outlineLevel="1" x14ac:dyDescent="0.2">
      <c r="A268" s="171">
        <v>62</v>
      </c>
      <c r="B268" s="172" t="s">
        <v>379</v>
      </c>
      <c r="C268" s="186" t="s">
        <v>380</v>
      </c>
      <c r="D268" s="173" t="s">
        <v>188</v>
      </c>
      <c r="E268" s="174">
        <v>503.11849999999998</v>
      </c>
      <c r="F268" s="175"/>
      <c r="G268" s="176">
        <f>ROUND(E268*F268,2)</f>
        <v>0</v>
      </c>
      <c r="H268" s="161"/>
      <c r="I268" s="160">
        <f>ROUND(E268*H268,2)</f>
        <v>0</v>
      </c>
      <c r="J268" s="161"/>
      <c r="K268" s="160">
        <f>ROUND(E268*J268,2)</f>
        <v>0</v>
      </c>
      <c r="L268" s="160">
        <v>21</v>
      </c>
      <c r="M268" s="160">
        <f>G268*(1+L268/100)</f>
        <v>0</v>
      </c>
      <c r="N268" s="160">
        <v>4.0299999999999997E-3</v>
      </c>
      <c r="O268" s="160">
        <f>ROUND(E268*N268,2)</f>
        <v>2.0299999999999998</v>
      </c>
      <c r="P268" s="160">
        <v>0</v>
      </c>
      <c r="Q268" s="160">
        <f>ROUND(E268*P268,2)</f>
        <v>0</v>
      </c>
      <c r="R268" s="160"/>
      <c r="S268" s="160" t="s">
        <v>144</v>
      </c>
      <c r="T268" s="160" t="s">
        <v>145</v>
      </c>
      <c r="U268" s="160">
        <v>0.20699999999999999</v>
      </c>
      <c r="V268" s="160">
        <f>ROUND(E268*U268,2)</f>
        <v>104.15</v>
      </c>
      <c r="W268" s="160"/>
      <c r="X268" s="160" t="s">
        <v>146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147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87" t="s">
        <v>381</v>
      </c>
      <c r="D269" s="162"/>
      <c r="E269" s="163">
        <v>114.39</v>
      </c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149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8"/>
      <c r="B270" s="159"/>
      <c r="C270" s="187" t="s">
        <v>382</v>
      </c>
      <c r="D270" s="162"/>
      <c r="E270" s="163">
        <v>114.08</v>
      </c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149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87" t="s">
        <v>383</v>
      </c>
      <c r="D271" s="162"/>
      <c r="E271" s="163">
        <v>182.07</v>
      </c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149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87" t="s">
        <v>384</v>
      </c>
      <c r="D272" s="162"/>
      <c r="E272" s="163">
        <v>66.44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149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87" t="s">
        <v>385</v>
      </c>
      <c r="D273" s="162"/>
      <c r="E273" s="163">
        <v>15.94</v>
      </c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149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8"/>
      <c r="B274" s="159"/>
      <c r="C274" s="187" t="s">
        <v>386</v>
      </c>
      <c r="D274" s="162"/>
      <c r="E274" s="163">
        <v>10.199999999999999</v>
      </c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51"/>
      <c r="Z274" s="151"/>
      <c r="AA274" s="151"/>
      <c r="AB274" s="151"/>
      <c r="AC274" s="151"/>
      <c r="AD274" s="151"/>
      <c r="AE274" s="151"/>
      <c r="AF274" s="151"/>
      <c r="AG274" s="151" t="s">
        <v>149</v>
      </c>
      <c r="AH274" s="151">
        <v>0</v>
      </c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ht="22.5" outlineLevel="1" x14ac:dyDescent="0.2">
      <c r="A275" s="171">
        <v>63</v>
      </c>
      <c r="B275" s="172" t="s">
        <v>387</v>
      </c>
      <c r="C275" s="186" t="s">
        <v>388</v>
      </c>
      <c r="D275" s="173" t="s">
        <v>188</v>
      </c>
      <c r="E275" s="174">
        <v>187.06399999999999</v>
      </c>
      <c r="F275" s="175"/>
      <c r="G275" s="176">
        <f>ROUND(E275*F275,2)</f>
        <v>0</v>
      </c>
      <c r="H275" s="161"/>
      <c r="I275" s="160">
        <f>ROUND(E275*H275,2)</f>
        <v>0</v>
      </c>
      <c r="J275" s="161"/>
      <c r="K275" s="160">
        <f>ROUND(E275*J275,2)</f>
        <v>0</v>
      </c>
      <c r="L275" s="160">
        <v>21</v>
      </c>
      <c r="M275" s="160">
        <f>G275*(1+L275/100)</f>
        <v>0</v>
      </c>
      <c r="N275" s="160">
        <v>3.6000000000000002E-4</v>
      </c>
      <c r="O275" s="160">
        <f>ROUND(E275*N275,2)</f>
        <v>7.0000000000000007E-2</v>
      </c>
      <c r="P275" s="160">
        <v>0</v>
      </c>
      <c r="Q275" s="160">
        <f>ROUND(E275*P275,2)</f>
        <v>0</v>
      </c>
      <c r="R275" s="160"/>
      <c r="S275" s="160" t="s">
        <v>144</v>
      </c>
      <c r="T275" s="160" t="s">
        <v>145</v>
      </c>
      <c r="U275" s="160">
        <v>0.20699999999999999</v>
      </c>
      <c r="V275" s="160">
        <f>ROUND(E275*U275,2)</f>
        <v>38.72</v>
      </c>
      <c r="W275" s="160"/>
      <c r="X275" s="160" t="s">
        <v>146</v>
      </c>
      <c r="Y275" s="151"/>
      <c r="Z275" s="151"/>
      <c r="AA275" s="151"/>
      <c r="AB275" s="151"/>
      <c r="AC275" s="151"/>
      <c r="AD275" s="151"/>
      <c r="AE275" s="151"/>
      <c r="AF275" s="151"/>
      <c r="AG275" s="151" t="s">
        <v>147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187" t="s">
        <v>389</v>
      </c>
      <c r="D276" s="162"/>
      <c r="E276" s="163">
        <v>187.06</v>
      </c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149</v>
      </c>
      <c r="AH276" s="151">
        <v>0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ht="22.5" outlineLevel="1" x14ac:dyDescent="0.2">
      <c r="A277" s="171">
        <v>64</v>
      </c>
      <c r="B277" s="172" t="s">
        <v>390</v>
      </c>
      <c r="C277" s="186" t="s">
        <v>391</v>
      </c>
      <c r="D277" s="173" t="s">
        <v>188</v>
      </c>
      <c r="E277" s="174">
        <v>503.11849999999998</v>
      </c>
      <c r="F277" s="175"/>
      <c r="G277" s="176">
        <f>ROUND(E277*F277,2)</f>
        <v>0</v>
      </c>
      <c r="H277" s="161"/>
      <c r="I277" s="160">
        <f>ROUND(E277*H277,2)</f>
        <v>0</v>
      </c>
      <c r="J277" s="161"/>
      <c r="K277" s="160">
        <f>ROUND(E277*J277,2)</f>
        <v>0</v>
      </c>
      <c r="L277" s="160">
        <v>21</v>
      </c>
      <c r="M277" s="160">
        <f>G277*(1+L277/100)</f>
        <v>0</v>
      </c>
      <c r="N277" s="160">
        <v>2.2000000000000001E-3</v>
      </c>
      <c r="O277" s="160">
        <f>ROUND(E277*N277,2)</f>
        <v>1.1100000000000001</v>
      </c>
      <c r="P277" s="160">
        <v>0</v>
      </c>
      <c r="Q277" s="160">
        <f>ROUND(E277*P277,2)</f>
        <v>0</v>
      </c>
      <c r="R277" s="160"/>
      <c r="S277" s="160" t="s">
        <v>144</v>
      </c>
      <c r="T277" s="160" t="s">
        <v>145</v>
      </c>
      <c r="U277" s="160">
        <v>0.91459999999999997</v>
      </c>
      <c r="V277" s="160">
        <f>ROUND(E277*U277,2)</f>
        <v>460.15</v>
      </c>
      <c r="W277" s="160"/>
      <c r="X277" s="160" t="s">
        <v>146</v>
      </c>
      <c r="Y277" s="151"/>
      <c r="Z277" s="151"/>
      <c r="AA277" s="151"/>
      <c r="AB277" s="151"/>
      <c r="AC277" s="151"/>
      <c r="AD277" s="151"/>
      <c r="AE277" s="151"/>
      <c r="AF277" s="151"/>
      <c r="AG277" s="151" t="s">
        <v>147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8"/>
      <c r="B278" s="159"/>
      <c r="C278" s="281" t="s">
        <v>392</v>
      </c>
      <c r="D278" s="282"/>
      <c r="E278" s="282"/>
      <c r="F278" s="282"/>
      <c r="G278" s="282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51"/>
      <c r="Z278" s="151"/>
      <c r="AA278" s="151"/>
      <c r="AB278" s="151"/>
      <c r="AC278" s="151"/>
      <c r="AD278" s="151"/>
      <c r="AE278" s="151"/>
      <c r="AF278" s="151"/>
      <c r="AG278" s="151" t="s">
        <v>200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87" t="s">
        <v>381</v>
      </c>
      <c r="D279" s="162"/>
      <c r="E279" s="163">
        <v>114.39</v>
      </c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149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87" t="s">
        <v>382</v>
      </c>
      <c r="D280" s="162"/>
      <c r="E280" s="163">
        <v>114.08</v>
      </c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149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87" t="s">
        <v>383</v>
      </c>
      <c r="D281" s="162"/>
      <c r="E281" s="163">
        <v>182.07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149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87" t="s">
        <v>384</v>
      </c>
      <c r="D282" s="162"/>
      <c r="E282" s="163">
        <v>66.44</v>
      </c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149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87" t="s">
        <v>385</v>
      </c>
      <c r="D283" s="162"/>
      <c r="E283" s="163">
        <v>15.94</v>
      </c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149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87" t="s">
        <v>386</v>
      </c>
      <c r="D284" s="162"/>
      <c r="E284" s="163">
        <v>10.199999999999999</v>
      </c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149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71">
        <v>65</v>
      </c>
      <c r="B285" s="172" t="s">
        <v>393</v>
      </c>
      <c r="C285" s="186" t="s">
        <v>394</v>
      </c>
      <c r="D285" s="173" t="s">
        <v>173</v>
      </c>
      <c r="E285" s="174">
        <v>32</v>
      </c>
      <c r="F285" s="175"/>
      <c r="G285" s="176">
        <f>ROUND(E285*F285,2)</f>
        <v>0</v>
      </c>
      <c r="H285" s="161"/>
      <c r="I285" s="160">
        <f>ROUND(E285*H285,2)</f>
        <v>0</v>
      </c>
      <c r="J285" s="161"/>
      <c r="K285" s="160">
        <f>ROUND(E285*J285,2)</f>
        <v>0</v>
      </c>
      <c r="L285" s="160">
        <v>21</v>
      </c>
      <c r="M285" s="160">
        <f>G285*(1+L285/100)</f>
        <v>0</v>
      </c>
      <c r="N285" s="160">
        <v>5.8E-4</v>
      </c>
      <c r="O285" s="160">
        <f>ROUND(E285*N285,2)</f>
        <v>0.02</v>
      </c>
      <c r="P285" s="160">
        <v>0</v>
      </c>
      <c r="Q285" s="160">
        <f>ROUND(E285*P285,2)</f>
        <v>0</v>
      </c>
      <c r="R285" s="160"/>
      <c r="S285" s="160" t="s">
        <v>144</v>
      </c>
      <c r="T285" s="160" t="s">
        <v>145</v>
      </c>
      <c r="U285" s="160">
        <v>0.19</v>
      </c>
      <c r="V285" s="160">
        <f>ROUND(E285*U285,2)</f>
        <v>6.08</v>
      </c>
      <c r="W285" s="160"/>
      <c r="X285" s="160" t="s">
        <v>146</v>
      </c>
      <c r="Y285" s="151"/>
      <c r="Z285" s="151"/>
      <c r="AA285" s="151"/>
      <c r="AB285" s="151"/>
      <c r="AC285" s="151"/>
      <c r="AD285" s="151"/>
      <c r="AE285" s="151"/>
      <c r="AF285" s="151"/>
      <c r="AG285" s="151" t="s">
        <v>147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281" t="s">
        <v>395</v>
      </c>
      <c r="D286" s="282"/>
      <c r="E286" s="282"/>
      <c r="F286" s="282"/>
      <c r="G286" s="282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1"/>
      <c r="Z286" s="151"/>
      <c r="AA286" s="151"/>
      <c r="AB286" s="151"/>
      <c r="AC286" s="151"/>
      <c r="AD286" s="151"/>
      <c r="AE286" s="151"/>
      <c r="AF286" s="151"/>
      <c r="AG286" s="151" t="s">
        <v>200</v>
      </c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87" t="s">
        <v>396</v>
      </c>
      <c r="D287" s="162"/>
      <c r="E287" s="163">
        <v>32</v>
      </c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149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ht="22.5" outlineLevel="1" x14ac:dyDescent="0.2">
      <c r="A288" s="171">
        <v>66</v>
      </c>
      <c r="B288" s="172" t="s">
        <v>397</v>
      </c>
      <c r="C288" s="186" t="s">
        <v>398</v>
      </c>
      <c r="D288" s="173" t="s">
        <v>188</v>
      </c>
      <c r="E288" s="174">
        <v>224.4768</v>
      </c>
      <c r="F288" s="175"/>
      <c r="G288" s="176">
        <f>ROUND(E288*F288,2)</f>
        <v>0</v>
      </c>
      <c r="H288" s="161"/>
      <c r="I288" s="160">
        <f>ROUND(E288*H288,2)</f>
        <v>0</v>
      </c>
      <c r="J288" s="161"/>
      <c r="K288" s="160">
        <f>ROUND(E288*J288,2)</f>
        <v>0</v>
      </c>
      <c r="L288" s="160">
        <v>21</v>
      </c>
      <c r="M288" s="160">
        <f>G288*(1+L288/100)</f>
        <v>0</v>
      </c>
      <c r="N288" s="160">
        <v>2.6099999999999999E-3</v>
      </c>
      <c r="O288" s="160">
        <f>ROUND(E288*N288,2)</f>
        <v>0.59</v>
      </c>
      <c r="P288" s="160">
        <v>0</v>
      </c>
      <c r="Q288" s="160">
        <f>ROUND(E288*P288,2)</f>
        <v>0</v>
      </c>
      <c r="R288" s="160"/>
      <c r="S288" s="160" t="s">
        <v>144</v>
      </c>
      <c r="T288" s="160" t="s">
        <v>145</v>
      </c>
      <c r="U288" s="160">
        <v>0.34</v>
      </c>
      <c r="V288" s="160">
        <f>ROUND(E288*U288,2)</f>
        <v>76.319999999999993</v>
      </c>
      <c r="W288" s="160"/>
      <c r="X288" s="160" t="s">
        <v>146</v>
      </c>
      <c r="Y288" s="151"/>
      <c r="Z288" s="151"/>
      <c r="AA288" s="151"/>
      <c r="AB288" s="151"/>
      <c r="AC288" s="151"/>
      <c r="AD288" s="151"/>
      <c r="AE288" s="151"/>
      <c r="AF288" s="151"/>
      <c r="AG288" s="151" t="s">
        <v>147</v>
      </c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8"/>
      <c r="B289" s="159"/>
      <c r="C289" s="187" t="s">
        <v>399</v>
      </c>
      <c r="D289" s="162"/>
      <c r="E289" s="163">
        <v>224.4768</v>
      </c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149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71">
        <v>67</v>
      </c>
      <c r="B290" s="172" t="s">
        <v>400</v>
      </c>
      <c r="C290" s="186" t="s">
        <v>401</v>
      </c>
      <c r="D290" s="173" t="s">
        <v>188</v>
      </c>
      <c r="E290" s="174">
        <v>224.4768</v>
      </c>
      <c r="F290" s="175"/>
      <c r="G290" s="176">
        <f>ROUND(E290*F290,2)</f>
        <v>0</v>
      </c>
      <c r="H290" s="161"/>
      <c r="I290" s="160">
        <f>ROUND(E290*H290,2)</f>
        <v>0</v>
      </c>
      <c r="J290" s="161"/>
      <c r="K290" s="160">
        <f>ROUND(E290*J290,2)</f>
        <v>0</v>
      </c>
      <c r="L290" s="160">
        <v>21</v>
      </c>
      <c r="M290" s="160">
        <f>G290*(1+L290/100)</f>
        <v>0</v>
      </c>
      <c r="N290" s="160">
        <v>5.0000000000000001E-4</v>
      </c>
      <c r="O290" s="160">
        <f>ROUND(E290*N290,2)</f>
        <v>0.11</v>
      </c>
      <c r="P290" s="160">
        <v>0</v>
      </c>
      <c r="Q290" s="160">
        <f>ROUND(E290*P290,2)</f>
        <v>0</v>
      </c>
      <c r="R290" s="160" t="s">
        <v>178</v>
      </c>
      <c r="S290" s="160" t="s">
        <v>144</v>
      </c>
      <c r="T290" s="160" t="s">
        <v>145</v>
      </c>
      <c r="U290" s="160">
        <v>0</v>
      </c>
      <c r="V290" s="160">
        <f>ROUND(E290*U290,2)</f>
        <v>0</v>
      </c>
      <c r="W290" s="160"/>
      <c r="X290" s="160" t="s">
        <v>179</v>
      </c>
      <c r="Y290" s="151"/>
      <c r="Z290" s="151"/>
      <c r="AA290" s="151"/>
      <c r="AB290" s="151"/>
      <c r="AC290" s="151"/>
      <c r="AD290" s="151"/>
      <c r="AE290" s="151"/>
      <c r="AF290" s="151"/>
      <c r="AG290" s="151" t="s">
        <v>180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87" t="s">
        <v>399</v>
      </c>
      <c r="D291" s="162"/>
      <c r="E291" s="163">
        <v>224.4768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149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77">
        <v>68</v>
      </c>
      <c r="B292" s="178" t="s">
        <v>402</v>
      </c>
      <c r="C292" s="188" t="s">
        <v>403</v>
      </c>
      <c r="D292" s="179" t="s">
        <v>0</v>
      </c>
      <c r="E292" s="180">
        <v>9010.5673999999999</v>
      </c>
      <c r="F292" s="181"/>
      <c r="G292" s="182">
        <f>ROUND(E292*F292,2)</f>
        <v>0</v>
      </c>
      <c r="H292" s="161"/>
      <c r="I292" s="160">
        <f>ROUND(E292*H292,2)</f>
        <v>0</v>
      </c>
      <c r="J292" s="161"/>
      <c r="K292" s="160">
        <f>ROUND(E292*J292,2)</f>
        <v>0</v>
      </c>
      <c r="L292" s="160">
        <v>21</v>
      </c>
      <c r="M292" s="160">
        <f>G292*(1+L292/100)</f>
        <v>0</v>
      </c>
      <c r="N292" s="160">
        <v>0</v>
      </c>
      <c r="O292" s="160">
        <f>ROUND(E292*N292,2)</f>
        <v>0</v>
      </c>
      <c r="P292" s="160">
        <v>0</v>
      </c>
      <c r="Q292" s="160">
        <f>ROUND(E292*P292,2)</f>
        <v>0</v>
      </c>
      <c r="R292" s="160"/>
      <c r="S292" s="160" t="s">
        <v>144</v>
      </c>
      <c r="T292" s="160" t="s">
        <v>145</v>
      </c>
      <c r="U292" s="160">
        <v>0</v>
      </c>
      <c r="V292" s="160">
        <f>ROUND(E292*U292,2)</f>
        <v>0</v>
      </c>
      <c r="W292" s="160"/>
      <c r="X292" s="160" t="s">
        <v>146</v>
      </c>
      <c r="Y292" s="151"/>
      <c r="Z292" s="151"/>
      <c r="AA292" s="151"/>
      <c r="AB292" s="151"/>
      <c r="AC292" s="151"/>
      <c r="AD292" s="151"/>
      <c r="AE292" s="151"/>
      <c r="AF292" s="151"/>
      <c r="AG292" s="151" t="s">
        <v>375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x14ac:dyDescent="0.2">
      <c r="A293" s="165" t="s">
        <v>139</v>
      </c>
      <c r="B293" s="166" t="s">
        <v>87</v>
      </c>
      <c r="C293" s="185" t="s">
        <v>88</v>
      </c>
      <c r="D293" s="167"/>
      <c r="E293" s="168"/>
      <c r="F293" s="169"/>
      <c r="G293" s="170">
        <f>SUMIF(AG294:AG302,"&lt;&gt;NOR",G294:G302)</f>
        <v>0</v>
      </c>
      <c r="H293" s="164"/>
      <c r="I293" s="164">
        <f>SUM(I294:I302)</f>
        <v>0</v>
      </c>
      <c r="J293" s="164"/>
      <c r="K293" s="164">
        <f>SUM(K294:K302)</f>
        <v>0</v>
      </c>
      <c r="L293" s="164"/>
      <c r="M293" s="164">
        <f>SUM(M294:M302)</f>
        <v>0</v>
      </c>
      <c r="N293" s="164"/>
      <c r="O293" s="164">
        <f>SUM(O294:O302)</f>
        <v>2.9699999999999998</v>
      </c>
      <c r="P293" s="164"/>
      <c r="Q293" s="164">
        <f>SUM(Q294:Q302)</f>
        <v>1.6</v>
      </c>
      <c r="R293" s="164"/>
      <c r="S293" s="164"/>
      <c r="T293" s="164"/>
      <c r="U293" s="164"/>
      <c r="V293" s="164">
        <f>SUM(V294:V302)</f>
        <v>204.2</v>
      </c>
      <c r="W293" s="164"/>
      <c r="X293" s="164"/>
      <c r="AG293" t="s">
        <v>140</v>
      </c>
    </row>
    <row r="294" spans="1:60" ht="22.5" outlineLevel="1" x14ac:dyDescent="0.2">
      <c r="A294" s="171">
        <v>69</v>
      </c>
      <c r="B294" s="172" t="s">
        <v>404</v>
      </c>
      <c r="C294" s="186" t="s">
        <v>405</v>
      </c>
      <c r="D294" s="173" t="s">
        <v>188</v>
      </c>
      <c r="E294" s="174">
        <v>363.68799999999999</v>
      </c>
      <c r="F294" s="175"/>
      <c r="G294" s="176">
        <f>ROUND(E294*F294,2)</f>
        <v>0</v>
      </c>
      <c r="H294" s="161"/>
      <c r="I294" s="160">
        <f>ROUND(E294*H294,2)</f>
        <v>0</v>
      </c>
      <c r="J294" s="161"/>
      <c r="K294" s="160">
        <f>ROUND(E294*J294,2)</f>
        <v>0</v>
      </c>
      <c r="L294" s="160">
        <v>21</v>
      </c>
      <c r="M294" s="160">
        <f>G294*(1+L294/100)</f>
        <v>0</v>
      </c>
      <c r="N294" s="160">
        <v>1.8000000000000001E-4</v>
      </c>
      <c r="O294" s="160">
        <f>ROUND(E294*N294,2)</f>
        <v>7.0000000000000007E-2</v>
      </c>
      <c r="P294" s="160">
        <v>0</v>
      </c>
      <c r="Q294" s="160">
        <f>ROUND(E294*P294,2)</f>
        <v>0</v>
      </c>
      <c r="R294" s="160"/>
      <c r="S294" s="160" t="s">
        <v>144</v>
      </c>
      <c r="T294" s="160" t="s">
        <v>145</v>
      </c>
      <c r="U294" s="160">
        <v>0.14000000000000001</v>
      </c>
      <c r="V294" s="160">
        <f>ROUND(E294*U294,2)</f>
        <v>50.92</v>
      </c>
      <c r="W294" s="160"/>
      <c r="X294" s="160" t="s">
        <v>146</v>
      </c>
      <c r="Y294" s="151"/>
      <c r="Z294" s="151"/>
      <c r="AA294" s="151"/>
      <c r="AB294" s="151"/>
      <c r="AC294" s="151"/>
      <c r="AD294" s="151"/>
      <c r="AE294" s="151"/>
      <c r="AF294" s="151"/>
      <c r="AG294" s="151" t="s">
        <v>147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8"/>
      <c r="B295" s="159"/>
      <c r="C295" s="281" t="s">
        <v>406</v>
      </c>
      <c r="D295" s="282"/>
      <c r="E295" s="282"/>
      <c r="F295" s="282"/>
      <c r="G295" s="282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51"/>
      <c r="Z295" s="151"/>
      <c r="AA295" s="151"/>
      <c r="AB295" s="151"/>
      <c r="AC295" s="151"/>
      <c r="AD295" s="151"/>
      <c r="AE295" s="151"/>
      <c r="AF295" s="151"/>
      <c r="AG295" s="151" t="s">
        <v>200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87" t="s">
        <v>407</v>
      </c>
      <c r="D296" s="162"/>
      <c r="E296" s="163">
        <v>363.68799999999999</v>
      </c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149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77">
        <v>70</v>
      </c>
      <c r="B297" s="178" t="s">
        <v>408</v>
      </c>
      <c r="C297" s="188" t="s">
        <v>409</v>
      </c>
      <c r="D297" s="179" t="s">
        <v>188</v>
      </c>
      <c r="E297" s="180">
        <v>369</v>
      </c>
      <c r="F297" s="181"/>
      <c r="G297" s="182">
        <f>ROUND(E297*F297,2)</f>
        <v>0</v>
      </c>
      <c r="H297" s="161"/>
      <c r="I297" s="160">
        <f>ROUND(E297*H297,2)</f>
        <v>0</v>
      </c>
      <c r="J297" s="161"/>
      <c r="K297" s="160">
        <f>ROUND(E297*J297,2)</f>
        <v>0</v>
      </c>
      <c r="L297" s="160">
        <v>21</v>
      </c>
      <c r="M297" s="160">
        <f>G297*(1+L297/100)</f>
        <v>0</v>
      </c>
      <c r="N297" s="160">
        <v>0</v>
      </c>
      <c r="O297" s="160">
        <f>ROUND(E297*N297,2)</f>
        <v>0</v>
      </c>
      <c r="P297" s="160">
        <v>4.3299999999999996E-3</v>
      </c>
      <c r="Q297" s="160">
        <f>ROUND(E297*P297,2)</f>
        <v>1.6</v>
      </c>
      <c r="R297" s="160"/>
      <c r="S297" s="160" t="s">
        <v>144</v>
      </c>
      <c r="T297" s="160" t="s">
        <v>145</v>
      </c>
      <c r="U297" s="160">
        <v>0.1</v>
      </c>
      <c r="V297" s="160">
        <f>ROUND(E297*U297,2)</f>
        <v>36.9</v>
      </c>
      <c r="W297" s="160"/>
      <c r="X297" s="160" t="s">
        <v>146</v>
      </c>
      <c r="Y297" s="151"/>
      <c r="Z297" s="151"/>
      <c r="AA297" s="151"/>
      <c r="AB297" s="151"/>
      <c r="AC297" s="151"/>
      <c r="AD297" s="151"/>
      <c r="AE297" s="151"/>
      <c r="AF297" s="151"/>
      <c r="AG297" s="151" t="s">
        <v>147</v>
      </c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71">
        <v>71</v>
      </c>
      <c r="B298" s="172" t="s">
        <v>410</v>
      </c>
      <c r="C298" s="186" t="s">
        <v>411</v>
      </c>
      <c r="D298" s="173" t="s">
        <v>188</v>
      </c>
      <c r="E298" s="174">
        <v>363.68799999999999</v>
      </c>
      <c r="F298" s="175"/>
      <c r="G298" s="176">
        <f>ROUND(E298*F298,2)</f>
        <v>0</v>
      </c>
      <c r="H298" s="161"/>
      <c r="I298" s="160">
        <f>ROUND(E298*H298,2)</f>
        <v>0</v>
      </c>
      <c r="J298" s="161"/>
      <c r="K298" s="160">
        <f>ROUND(E298*J298,2)</f>
        <v>0</v>
      </c>
      <c r="L298" s="160">
        <v>21</v>
      </c>
      <c r="M298" s="160">
        <f>G298*(1+L298/100)</f>
        <v>0</v>
      </c>
      <c r="N298" s="160">
        <v>2.5500000000000002E-3</v>
      </c>
      <c r="O298" s="160">
        <f>ROUND(E298*N298,2)</f>
        <v>0.93</v>
      </c>
      <c r="P298" s="160">
        <v>0</v>
      </c>
      <c r="Q298" s="160">
        <f>ROUND(E298*P298,2)</f>
        <v>0</v>
      </c>
      <c r="R298" s="160"/>
      <c r="S298" s="160" t="s">
        <v>144</v>
      </c>
      <c r="T298" s="160" t="s">
        <v>145</v>
      </c>
      <c r="U298" s="160">
        <v>0.32</v>
      </c>
      <c r="V298" s="160">
        <f>ROUND(E298*U298,2)</f>
        <v>116.38</v>
      </c>
      <c r="W298" s="160"/>
      <c r="X298" s="160" t="s">
        <v>146</v>
      </c>
      <c r="Y298" s="151"/>
      <c r="Z298" s="151"/>
      <c r="AA298" s="151"/>
      <c r="AB298" s="151"/>
      <c r="AC298" s="151"/>
      <c r="AD298" s="151"/>
      <c r="AE298" s="151"/>
      <c r="AF298" s="151"/>
      <c r="AG298" s="151" t="s">
        <v>147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87" t="s">
        <v>412</v>
      </c>
      <c r="D299" s="162"/>
      <c r="E299" s="163">
        <v>363.68799999999999</v>
      </c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149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71">
        <v>72</v>
      </c>
      <c r="B300" s="172" t="s">
        <v>413</v>
      </c>
      <c r="C300" s="186" t="s">
        <v>414</v>
      </c>
      <c r="D300" s="173" t="s">
        <v>143</v>
      </c>
      <c r="E300" s="174">
        <v>65.679839999999999</v>
      </c>
      <c r="F300" s="175"/>
      <c r="G300" s="176">
        <f>ROUND(E300*F300,2)</f>
        <v>0</v>
      </c>
      <c r="H300" s="161"/>
      <c r="I300" s="160">
        <f>ROUND(E300*H300,2)</f>
        <v>0</v>
      </c>
      <c r="J300" s="161"/>
      <c r="K300" s="160">
        <f>ROUND(E300*J300,2)</f>
        <v>0</v>
      </c>
      <c r="L300" s="160">
        <v>21</v>
      </c>
      <c r="M300" s="160">
        <f>G300*(1+L300/100)</f>
        <v>0</v>
      </c>
      <c r="N300" s="160">
        <v>0.03</v>
      </c>
      <c r="O300" s="160">
        <f>ROUND(E300*N300,2)</f>
        <v>1.97</v>
      </c>
      <c r="P300" s="160">
        <v>0</v>
      </c>
      <c r="Q300" s="160">
        <f>ROUND(E300*P300,2)</f>
        <v>0</v>
      </c>
      <c r="R300" s="160" t="s">
        <v>178</v>
      </c>
      <c r="S300" s="160" t="s">
        <v>144</v>
      </c>
      <c r="T300" s="160" t="s">
        <v>145</v>
      </c>
      <c r="U300" s="160">
        <v>0</v>
      </c>
      <c r="V300" s="160">
        <f>ROUND(E300*U300,2)</f>
        <v>0</v>
      </c>
      <c r="W300" s="160"/>
      <c r="X300" s="160" t="s">
        <v>179</v>
      </c>
      <c r="Y300" s="151"/>
      <c r="Z300" s="151"/>
      <c r="AA300" s="151"/>
      <c r="AB300" s="151"/>
      <c r="AC300" s="151"/>
      <c r="AD300" s="151"/>
      <c r="AE300" s="151"/>
      <c r="AF300" s="151"/>
      <c r="AG300" s="151" t="s">
        <v>180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87" t="s">
        <v>415</v>
      </c>
      <c r="D301" s="162"/>
      <c r="E301" s="163">
        <v>65.679839999999999</v>
      </c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149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77">
        <v>73</v>
      </c>
      <c r="B302" s="178" t="s">
        <v>416</v>
      </c>
      <c r="C302" s="188" t="s">
        <v>417</v>
      </c>
      <c r="D302" s="179" t="s">
        <v>0</v>
      </c>
      <c r="E302" s="180">
        <v>6454.4241000000002</v>
      </c>
      <c r="F302" s="181"/>
      <c r="G302" s="182">
        <f>ROUND(E302*F302,2)</f>
        <v>0</v>
      </c>
      <c r="H302" s="161"/>
      <c r="I302" s="160">
        <f>ROUND(E302*H302,2)</f>
        <v>0</v>
      </c>
      <c r="J302" s="161"/>
      <c r="K302" s="160">
        <f>ROUND(E302*J302,2)</f>
        <v>0</v>
      </c>
      <c r="L302" s="160">
        <v>21</v>
      </c>
      <c r="M302" s="160">
        <f>G302*(1+L302/100)</f>
        <v>0</v>
      </c>
      <c r="N302" s="160">
        <v>0</v>
      </c>
      <c r="O302" s="160">
        <f>ROUND(E302*N302,2)</f>
        <v>0</v>
      </c>
      <c r="P302" s="160">
        <v>0</v>
      </c>
      <c r="Q302" s="160">
        <f>ROUND(E302*P302,2)</f>
        <v>0</v>
      </c>
      <c r="R302" s="160"/>
      <c r="S302" s="160" t="s">
        <v>144</v>
      </c>
      <c r="T302" s="160" t="s">
        <v>145</v>
      </c>
      <c r="U302" s="160">
        <v>0</v>
      </c>
      <c r="V302" s="160">
        <f>ROUND(E302*U302,2)</f>
        <v>0</v>
      </c>
      <c r="W302" s="160"/>
      <c r="X302" s="160" t="s">
        <v>146</v>
      </c>
      <c r="Y302" s="151"/>
      <c r="Z302" s="151"/>
      <c r="AA302" s="151"/>
      <c r="AB302" s="151"/>
      <c r="AC302" s="151"/>
      <c r="AD302" s="151"/>
      <c r="AE302" s="151"/>
      <c r="AF302" s="151"/>
      <c r="AG302" s="151" t="s">
        <v>375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x14ac:dyDescent="0.2">
      <c r="A303" s="165" t="s">
        <v>139</v>
      </c>
      <c r="B303" s="166" t="s">
        <v>89</v>
      </c>
      <c r="C303" s="185" t="s">
        <v>90</v>
      </c>
      <c r="D303" s="167"/>
      <c r="E303" s="168"/>
      <c r="F303" s="169"/>
      <c r="G303" s="170">
        <f>SUMIF(AG304:AG304,"&lt;&gt;NOR",G304:G304)</f>
        <v>0</v>
      </c>
      <c r="H303" s="164"/>
      <c r="I303" s="164">
        <f>SUM(I304:I304)</f>
        <v>0</v>
      </c>
      <c r="J303" s="164"/>
      <c r="K303" s="164">
        <f>SUM(K304:K304)</f>
        <v>0</v>
      </c>
      <c r="L303" s="164"/>
      <c r="M303" s="164">
        <f>SUM(M304:M304)</f>
        <v>0</v>
      </c>
      <c r="N303" s="164"/>
      <c r="O303" s="164">
        <f>SUM(O304:O304)</f>
        <v>0.31</v>
      </c>
      <c r="P303" s="164"/>
      <c r="Q303" s="164">
        <f>SUM(Q304:Q304)</f>
        <v>0</v>
      </c>
      <c r="R303" s="164"/>
      <c r="S303" s="164"/>
      <c r="T303" s="164"/>
      <c r="U303" s="164"/>
      <c r="V303" s="164">
        <f>SUM(V304:V304)</f>
        <v>2</v>
      </c>
      <c r="W303" s="164"/>
      <c r="X303" s="164"/>
      <c r="AG303" t="s">
        <v>140</v>
      </c>
    </row>
    <row r="304" spans="1:60" ht="22.5" outlineLevel="1" x14ac:dyDescent="0.2">
      <c r="A304" s="177">
        <v>74</v>
      </c>
      <c r="B304" s="178" t="s">
        <v>418</v>
      </c>
      <c r="C304" s="188" t="s">
        <v>419</v>
      </c>
      <c r="D304" s="179" t="s">
        <v>336</v>
      </c>
      <c r="E304" s="180">
        <v>4</v>
      </c>
      <c r="F304" s="181"/>
      <c r="G304" s="182">
        <f>ROUND(E304*F304,2)</f>
        <v>0</v>
      </c>
      <c r="H304" s="161"/>
      <c r="I304" s="160">
        <f>ROUND(E304*H304,2)</f>
        <v>0</v>
      </c>
      <c r="J304" s="161"/>
      <c r="K304" s="160">
        <f>ROUND(E304*J304,2)</f>
        <v>0</v>
      </c>
      <c r="L304" s="160">
        <v>21</v>
      </c>
      <c r="M304" s="160">
        <f>G304*(1+L304/100)</f>
        <v>0</v>
      </c>
      <c r="N304" s="160">
        <v>7.6630000000000004E-2</v>
      </c>
      <c r="O304" s="160">
        <f>ROUND(E304*N304,2)</f>
        <v>0.31</v>
      </c>
      <c r="P304" s="160">
        <v>0</v>
      </c>
      <c r="Q304" s="160">
        <f>ROUND(E304*P304,2)</f>
        <v>0</v>
      </c>
      <c r="R304" s="160"/>
      <c r="S304" s="160" t="s">
        <v>144</v>
      </c>
      <c r="T304" s="160" t="s">
        <v>145</v>
      </c>
      <c r="U304" s="160">
        <v>0.5</v>
      </c>
      <c r="V304" s="160">
        <f>ROUND(E304*U304,2)</f>
        <v>2</v>
      </c>
      <c r="W304" s="160"/>
      <c r="X304" s="160" t="s">
        <v>146</v>
      </c>
      <c r="Y304" s="151"/>
      <c r="Z304" s="151"/>
      <c r="AA304" s="151"/>
      <c r="AB304" s="151"/>
      <c r="AC304" s="151"/>
      <c r="AD304" s="151"/>
      <c r="AE304" s="151"/>
      <c r="AF304" s="151"/>
      <c r="AG304" s="151" t="s">
        <v>147</v>
      </c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x14ac:dyDescent="0.2">
      <c r="A305" s="165" t="s">
        <v>139</v>
      </c>
      <c r="B305" s="166" t="s">
        <v>91</v>
      </c>
      <c r="C305" s="185" t="s">
        <v>92</v>
      </c>
      <c r="D305" s="167"/>
      <c r="E305" s="168"/>
      <c r="F305" s="169"/>
      <c r="G305" s="170">
        <f>SUMIF(AG306:AG326,"&lt;&gt;NOR",G306:G326)</f>
        <v>0</v>
      </c>
      <c r="H305" s="164"/>
      <c r="I305" s="164">
        <f>SUM(I306:I326)</f>
        <v>0</v>
      </c>
      <c r="J305" s="164"/>
      <c r="K305" s="164">
        <f>SUM(K306:K326)</f>
        <v>0</v>
      </c>
      <c r="L305" s="164"/>
      <c r="M305" s="164">
        <f>SUM(M306:M326)</f>
        <v>0</v>
      </c>
      <c r="N305" s="164"/>
      <c r="O305" s="164">
        <f>SUM(O306:O326)</f>
        <v>2.56</v>
      </c>
      <c r="P305" s="164"/>
      <c r="Q305" s="164">
        <f>SUM(Q306:Q326)</f>
        <v>2.96</v>
      </c>
      <c r="R305" s="164"/>
      <c r="S305" s="164"/>
      <c r="T305" s="164"/>
      <c r="U305" s="164"/>
      <c r="V305" s="164">
        <f>SUM(V306:V326)</f>
        <v>527.46</v>
      </c>
      <c r="W305" s="164"/>
      <c r="X305" s="164"/>
      <c r="AG305" t="s">
        <v>140</v>
      </c>
    </row>
    <row r="306" spans="1:60" ht="22.5" outlineLevel="1" x14ac:dyDescent="0.2">
      <c r="A306" s="171">
        <v>75</v>
      </c>
      <c r="B306" s="172" t="s">
        <v>420</v>
      </c>
      <c r="C306" s="186" t="s">
        <v>421</v>
      </c>
      <c r="D306" s="173" t="s">
        <v>173</v>
      </c>
      <c r="E306" s="174">
        <v>54</v>
      </c>
      <c r="F306" s="175"/>
      <c r="G306" s="176">
        <f>ROUND(E306*F306,2)</f>
        <v>0</v>
      </c>
      <c r="H306" s="161"/>
      <c r="I306" s="160">
        <f>ROUND(E306*H306,2)</f>
        <v>0</v>
      </c>
      <c r="J306" s="161"/>
      <c r="K306" s="160">
        <f>ROUND(E306*J306,2)</f>
        <v>0</v>
      </c>
      <c r="L306" s="160">
        <v>21</v>
      </c>
      <c r="M306" s="160">
        <f>G306*(1+L306/100)</f>
        <v>0</v>
      </c>
      <c r="N306" s="160">
        <v>6.9899999999999997E-3</v>
      </c>
      <c r="O306" s="160">
        <f>ROUND(E306*N306,2)</f>
        <v>0.38</v>
      </c>
      <c r="P306" s="160">
        <v>0</v>
      </c>
      <c r="Q306" s="160">
        <f>ROUND(E306*P306,2)</f>
        <v>0</v>
      </c>
      <c r="R306" s="160"/>
      <c r="S306" s="160" t="s">
        <v>144</v>
      </c>
      <c r="T306" s="160" t="s">
        <v>145</v>
      </c>
      <c r="U306" s="160">
        <v>0.73024999999999995</v>
      </c>
      <c r="V306" s="160">
        <f>ROUND(E306*U306,2)</f>
        <v>39.43</v>
      </c>
      <c r="W306" s="160"/>
      <c r="X306" s="160" t="s">
        <v>146</v>
      </c>
      <c r="Y306" s="151"/>
      <c r="Z306" s="151"/>
      <c r="AA306" s="151"/>
      <c r="AB306" s="151"/>
      <c r="AC306" s="151"/>
      <c r="AD306" s="151"/>
      <c r="AE306" s="151"/>
      <c r="AF306" s="151"/>
      <c r="AG306" s="151" t="s">
        <v>147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87" t="s">
        <v>422</v>
      </c>
      <c r="D307" s="162"/>
      <c r="E307" s="163">
        <v>54</v>
      </c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149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ht="22.5" outlineLevel="1" x14ac:dyDescent="0.2">
      <c r="A308" s="171">
        <v>76</v>
      </c>
      <c r="B308" s="172" t="s">
        <v>423</v>
      </c>
      <c r="C308" s="186" t="s">
        <v>424</v>
      </c>
      <c r="D308" s="173" t="s">
        <v>173</v>
      </c>
      <c r="E308" s="174">
        <v>25.2</v>
      </c>
      <c r="F308" s="175"/>
      <c r="G308" s="176">
        <f>ROUND(E308*F308,2)</f>
        <v>0</v>
      </c>
      <c r="H308" s="161"/>
      <c r="I308" s="160">
        <f>ROUND(E308*H308,2)</f>
        <v>0</v>
      </c>
      <c r="J308" s="161"/>
      <c r="K308" s="160">
        <f>ROUND(E308*J308,2)</f>
        <v>0</v>
      </c>
      <c r="L308" s="160">
        <v>21</v>
      </c>
      <c r="M308" s="160">
        <f>G308*(1+L308/100)</f>
        <v>0</v>
      </c>
      <c r="N308" s="160">
        <v>3.0100000000000001E-3</v>
      </c>
      <c r="O308" s="160">
        <f>ROUND(E308*N308,2)</f>
        <v>0.08</v>
      </c>
      <c r="P308" s="160">
        <v>0</v>
      </c>
      <c r="Q308" s="160">
        <f>ROUND(E308*P308,2)</f>
        <v>0</v>
      </c>
      <c r="R308" s="160"/>
      <c r="S308" s="160" t="s">
        <v>144</v>
      </c>
      <c r="T308" s="160" t="s">
        <v>145</v>
      </c>
      <c r="U308" s="160">
        <v>0.80189999999999995</v>
      </c>
      <c r="V308" s="160">
        <f>ROUND(E308*U308,2)</f>
        <v>20.21</v>
      </c>
      <c r="W308" s="160"/>
      <c r="X308" s="160" t="s">
        <v>146</v>
      </c>
      <c r="Y308" s="151"/>
      <c r="Z308" s="151"/>
      <c r="AA308" s="151"/>
      <c r="AB308" s="151"/>
      <c r="AC308" s="151"/>
      <c r="AD308" s="151"/>
      <c r="AE308" s="151"/>
      <c r="AF308" s="151"/>
      <c r="AG308" s="151" t="s">
        <v>147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8"/>
      <c r="B309" s="159"/>
      <c r="C309" s="187" t="s">
        <v>280</v>
      </c>
      <c r="D309" s="162"/>
      <c r="E309" s="163">
        <v>25.2</v>
      </c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149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ht="22.5" outlineLevel="1" x14ac:dyDescent="0.2">
      <c r="A310" s="171">
        <v>77</v>
      </c>
      <c r="B310" s="172" t="s">
        <v>425</v>
      </c>
      <c r="C310" s="186" t="s">
        <v>426</v>
      </c>
      <c r="D310" s="173" t="s">
        <v>173</v>
      </c>
      <c r="E310" s="174">
        <v>101.7</v>
      </c>
      <c r="F310" s="175"/>
      <c r="G310" s="176">
        <f>ROUND(E310*F310,2)</f>
        <v>0</v>
      </c>
      <c r="H310" s="161"/>
      <c r="I310" s="160">
        <f>ROUND(E310*H310,2)</f>
        <v>0</v>
      </c>
      <c r="J310" s="161"/>
      <c r="K310" s="160">
        <f>ROUND(E310*J310,2)</f>
        <v>0</v>
      </c>
      <c r="L310" s="160">
        <v>21</v>
      </c>
      <c r="M310" s="160">
        <f>G310*(1+L310/100)</f>
        <v>0</v>
      </c>
      <c r="N310" s="160">
        <v>3.4499999999999999E-3</v>
      </c>
      <c r="O310" s="160">
        <f>ROUND(E310*N310,2)</f>
        <v>0.35</v>
      </c>
      <c r="P310" s="160">
        <v>0</v>
      </c>
      <c r="Q310" s="160">
        <f>ROUND(E310*P310,2)</f>
        <v>0</v>
      </c>
      <c r="R310" s="160"/>
      <c r="S310" s="160" t="s">
        <v>144</v>
      </c>
      <c r="T310" s="160" t="s">
        <v>145</v>
      </c>
      <c r="U310" s="160">
        <v>0.81915000000000004</v>
      </c>
      <c r="V310" s="160">
        <f>ROUND(E310*U310,2)</f>
        <v>83.31</v>
      </c>
      <c r="W310" s="160"/>
      <c r="X310" s="160" t="s">
        <v>146</v>
      </c>
      <c r="Y310" s="151"/>
      <c r="Z310" s="151"/>
      <c r="AA310" s="151"/>
      <c r="AB310" s="151"/>
      <c r="AC310" s="151"/>
      <c r="AD310" s="151"/>
      <c r="AE310" s="151"/>
      <c r="AF310" s="151"/>
      <c r="AG310" s="151" t="s">
        <v>147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87" t="s">
        <v>427</v>
      </c>
      <c r="D311" s="162"/>
      <c r="E311" s="163">
        <v>101.7</v>
      </c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149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ht="22.5" outlineLevel="1" x14ac:dyDescent="0.2">
      <c r="A312" s="199">
        <v>78</v>
      </c>
      <c r="B312" s="200" t="s">
        <v>428</v>
      </c>
      <c r="C312" s="201" t="s">
        <v>429</v>
      </c>
      <c r="D312" s="202" t="s">
        <v>173</v>
      </c>
      <c r="E312" s="203">
        <v>1.2</v>
      </c>
      <c r="F312" s="204"/>
      <c r="G312" s="205">
        <f>ROUND(E312*F312,2)</f>
        <v>0</v>
      </c>
      <c r="H312" s="161"/>
      <c r="I312" s="160">
        <f>ROUND(E312*H312,2)</f>
        <v>0</v>
      </c>
      <c r="J312" s="161"/>
      <c r="K312" s="160">
        <f>ROUND(E312*J312,2)</f>
        <v>0</v>
      </c>
      <c r="L312" s="160">
        <v>21</v>
      </c>
      <c r="M312" s="160">
        <f>G312*(1+L312/100)</f>
        <v>0</v>
      </c>
      <c r="N312" s="160">
        <v>2.8400000000000001E-3</v>
      </c>
      <c r="O312" s="160">
        <f>ROUND(E312*N312,2)</f>
        <v>0</v>
      </c>
      <c r="P312" s="160">
        <v>0</v>
      </c>
      <c r="Q312" s="160">
        <f>ROUND(E312*P312,2)</f>
        <v>0</v>
      </c>
      <c r="R312" s="160"/>
      <c r="S312" s="160" t="s">
        <v>144</v>
      </c>
      <c r="T312" s="160" t="s">
        <v>145</v>
      </c>
      <c r="U312" s="160">
        <v>0.81764999999999999</v>
      </c>
      <c r="V312" s="160">
        <f>ROUND(E312*U312,2)</f>
        <v>0.98</v>
      </c>
      <c r="W312" s="160"/>
      <c r="X312" s="160" t="s">
        <v>146</v>
      </c>
      <c r="Y312" s="151"/>
      <c r="Z312" s="151"/>
      <c r="AA312" s="151"/>
      <c r="AB312" s="151"/>
      <c r="AC312" s="151"/>
      <c r="AD312" s="151"/>
      <c r="AE312" s="151"/>
      <c r="AF312" s="151"/>
      <c r="AG312" s="151" t="s">
        <v>147</v>
      </c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206"/>
      <c r="B313" s="207"/>
      <c r="C313" s="208" t="s">
        <v>358</v>
      </c>
      <c r="D313" s="209"/>
      <c r="E313" s="210">
        <v>1.2</v>
      </c>
      <c r="F313" s="211"/>
      <c r="G313" s="211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149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ht="22.5" outlineLevel="1" x14ac:dyDescent="0.2">
      <c r="A314" s="171">
        <v>79</v>
      </c>
      <c r="B314" s="172" t="s">
        <v>430</v>
      </c>
      <c r="C314" s="186" t="s">
        <v>431</v>
      </c>
      <c r="D314" s="173" t="s">
        <v>173</v>
      </c>
      <c r="E314" s="174">
        <v>73</v>
      </c>
      <c r="F314" s="175"/>
      <c r="G314" s="176">
        <f>ROUND(E314*F314,2)</f>
        <v>0</v>
      </c>
      <c r="H314" s="161"/>
      <c r="I314" s="160">
        <f>ROUND(E314*H314,2)</f>
        <v>0</v>
      </c>
      <c r="J314" s="161"/>
      <c r="K314" s="160">
        <f>ROUND(E314*J314,2)</f>
        <v>0</v>
      </c>
      <c r="L314" s="160">
        <v>21</v>
      </c>
      <c r="M314" s="160">
        <f>G314*(1+L314/100)</f>
        <v>0</v>
      </c>
      <c r="N314" s="160">
        <v>3.8E-3</v>
      </c>
      <c r="O314" s="160">
        <f>ROUND(E314*N314,2)</f>
        <v>0.28000000000000003</v>
      </c>
      <c r="P314" s="160">
        <v>0</v>
      </c>
      <c r="Q314" s="160">
        <f>ROUND(E314*P314,2)</f>
        <v>0</v>
      </c>
      <c r="R314" s="160"/>
      <c r="S314" s="160" t="s">
        <v>144</v>
      </c>
      <c r="T314" s="160" t="s">
        <v>145</v>
      </c>
      <c r="U314" s="160">
        <v>0.80535000000000001</v>
      </c>
      <c r="V314" s="160">
        <f>ROUND(E314*U314,2)</f>
        <v>58.79</v>
      </c>
      <c r="W314" s="160"/>
      <c r="X314" s="160" t="s">
        <v>146</v>
      </c>
      <c r="Y314" s="151"/>
      <c r="Z314" s="151"/>
      <c r="AA314" s="151"/>
      <c r="AB314" s="151"/>
      <c r="AC314" s="151"/>
      <c r="AD314" s="151"/>
      <c r="AE314" s="151"/>
      <c r="AF314" s="151"/>
      <c r="AG314" s="151" t="s">
        <v>147</v>
      </c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87" t="s">
        <v>432</v>
      </c>
      <c r="D315" s="162"/>
      <c r="E315" s="163">
        <v>73</v>
      </c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149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77">
        <v>80</v>
      </c>
      <c r="B316" s="178" t="s">
        <v>433</v>
      </c>
      <c r="C316" s="188" t="s">
        <v>434</v>
      </c>
      <c r="D316" s="179" t="s">
        <v>173</v>
      </c>
      <c r="E316" s="180">
        <v>270</v>
      </c>
      <c r="F316" s="181"/>
      <c r="G316" s="182">
        <f>ROUND(E316*F316,2)</f>
        <v>0</v>
      </c>
      <c r="H316" s="161"/>
      <c r="I316" s="160">
        <f>ROUND(E316*H316,2)</f>
        <v>0</v>
      </c>
      <c r="J316" s="161"/>
      <c r="K316" s="160">
        <f>ROUND(E316*J316,2)</f>
        <v>0</v>
      </c>
      <c r="L316" s="160">
        <v>21</v>
      </c>
      <c r="M316" s="160">
        <f>G316*(1+L316/100)</f>
        <v>0</v>
      </c>
      <c r="N316" s="160">
        <v>4.3499999999999997E-3</v>
      </c>
      <c r="O316" s="160">
        <f>ROUND(E316*N316,2)</f>
        <v>1.17</v>
      </c>
      <c r="P316" s="160">
        <v>0</v>
      </c>
      <c r="Q316" s="160">
        <f>ROUND(E316*P316,2)</f>
        <v>0</v>
      </c>
      <c r="R316" s="160"/>
      <c r="S316" s="160" t="s">
        <v>144</v>
      </c>
      <c r="T316" s="160" t="s">
        <v>145</v>
      </c>
      <c r="U316" s="160">
        <v>0.85365000000000002</v>
      </c>
      <c r="V316" s="160">
        <f>ROUND(E316*U316,2)</f>
        <v>230.49</v>
      </c>
      <c r="W316" s="160"/>
      <c r="X316" s="160" t="s">
        <v>146</v>
      </c>
      <c r="Y316" s="151"/>
      <c r="Z316" s="151"/>
      <c r="AA316" s="151"/>
      <c r="AB316" s="151"/>
      <c r="AC316" s="151"/>
      <c r="AD316" s="151"/>
      <c r="AE316" s="151"/>
      <c r="AF316" s="151"/>
      <c r="AG316" s="151" t="s">
        <v>147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71">
        <v>81</v>
      </c>
      <c r="B317" s="172" t="s">
        <v>435</v>
      </c>
      <c r="C317" s="186" t="s">
        <v>436</v>
      </c>
      <c r="D317" s="173" t="s">
        <v>173</v>
      </c>
      <c r="E317" s="174">
        <v>30</v>
      </c>
      <c r="F317" s="175"/>
      <c r="G317" s="176">
        <f>ROUND(E317*F317,2)</f>
        <v>0</v>
      </c>
      <c r="H317" s="161"/>
      <c r="I317" s="160">
        <f>ROUND(E317*H317,2)</f>
        <v>0</v>
      </c>
      <c r="J317" s="161"/>
      <c r="K317" s="160">
        <f>ROUND(E317*J317,2)</f>
        <v>0</v>
      </c>
      <c r="L317" s="160">
        <v>21</v>
      </c>
      <c r="M317" s="160">
        <f>G317*(1+L317/100)</f>
        <v>0</v>
      </c>
      <c r="N317" s="160">
        <v>5.9699999999999996E-3</v>
      </c>
      <c r="O317" s="160">
        <f>ROUND(E317*N317,2)</f>
        <v>0.18</v>
      </c>
      <c r="P317" s="160">
        <v>0</v>
      </c>
      <c r="Q317" s="160">
        <f>ROUND(E317*P317,2)</f>
        <v>0</v>
      </c>
      <c r="R317" s="160"/>
      <c r="S317" s="160" t="s">
        <v>144</v>
      </c>
      <c r="T317" s="160" t="s">
        <v>145</v>
      </c>
      <c r="U317" s="160">
        <v>0.93874999999999997</v>
      </c>
      <c r="V317" s="160">
        <f>ROUND(E317*U317,2)</f>
        <v>28.16</v>
      </c>
      <c r="W317" s="160"/>
      <c r="X317" s="160" t="s">
        <v>146</v>
      </c>
      <c r="Y317" s="151"/>
      <c r="Z317" s="151"/>
      <c r="AA317" s="151"/>
      <c r="AB317" s="151"/>
      <c r="AC317" s="151"/>
      <c r="AD317" s="151"/>
      <c r="AE317" s="151"/>
      <c r="AF317" s="151"/>
      <c r="AG317" s="151" t="s">
        <v>147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87" t="s">
        <v>437</v>
      </c>
      <c r="D318" s="162"/>
      <c r="E318" s="163">
        <v>30</v>
      </c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149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ht="22.5" outlineLevel="1" x14ac:dyDescent="0.2">
      <c r="A319" s="171">
        <v>82</v>
      </c>
      <c r="B319" s="172" t="s">
        <v>438</v>
      </c>
      <c r="C319" s="186" t="s">
        <v>439</v>
      </c>
      <c r="D319" s="173" t="s">
        <v>173</v>
      </c>
      <c r="E319" s="174">
        <v>22</v>
      </c>
      <c r="F319" s="175"/>
      <c r="G319" s="176">
        <f>ROUND(E319*F319,2)</f>
        <v>0</v>
      </c>
      <c r="H319" s="161"/>
      <c r="I319" s="160">
        <f>ROUND(E319*H319,2)</f>
        <v>0</v>
      </c>
      <c r="J319" s="161"/>
      <c r="K319" s="160">
        <f>ROUND(E319*J319,2)</f>
        <v>0</v>
      </c>
      <c r="L319" s="160">
        <v>21</v>
      </c>
      <c r="M319" s="160">
        <f>G319*(1+L319/100)</f>
        <v>0</v>
      </c>
      <c r="N319" s="160">
        <v>2.0300000000000001E-3</v>
      </c>
      <c r="O319" s="160">
        <f>ROUND(E319*N319,2)</f>
        <v>0.04</v>
      </c>
      <c r="P319" s="160">
        <v>0</v>
      </c>
      <c r="Q319" s="160">
        <f>ROUND(E319*P319,2)</f>
        <v>0</v>
      </c>
      <c r="R319" s="160"/>
      <c r="S319" s="160" t="s">
        <v>144</v>
      </c>
      <c r="T319" s="160" t="s">
        <v>145</v>
      </c>
      <c r="U319" s="160">
        <v>0.36454999999999999</v>
      </c>
      <c r="V319" s="160">
        <f>ROUND(E319*U319,2)</f>
        <v>8.02</v>
      </c>
      <c r="W319" s="160"/>
      <c r="X319" s="160" t="s">
        <v>146</v>
      </c>
      <c r="Y319" s="151"/>
      <c r="Z319" s="151"/>
      <c r="AA319" s="151"/>
      <c r="AB319" s="151"/>
      <c r="AC319" s="151"/>
      <c r="AD319" s="151"/>
      <c r="AE319" s="151"/>
      <c r="AF319" s="151"/>
      <c r="AG319" s="151" t="s">
        <v>147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281" t="s">
        <v>440</v>
      </c>
      <c r="D320" s="282"/>
      <c r="E320" s="282"/>
      <c r="F320" s="282"/>
      <c r="G320" s="282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51"/>
      <c r="Z320" s="151"/>
      <c r="AA320" s="151"/>
      <c r="AB320" s="151"/>
      <c r="AC320" s="151"/>
      <c r="AD320" s="151"/>
      <c r="AE320" s="151"/>
      <c r="AF320" s="151"/>
      <c r="AG320" s="151" t="s">
        <v>200</v>
      </c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8"/>
      <c r="B321" s="159"/>
      <c r="C321" s="187" t="s">
        <v>362</v>
      </c>
      <c r="D321" s="162"/>
      <c r="E321" s="163">
        <v>22</v>
      </c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149</v>
      </c>
      <c r="AH321" s="151">
        <v>0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71">
        <v>83</v>
      </c>
      <c r="B322" s="172" t="s">
        <v>441</v>
      </c>
      <c r="C322" s="186" t="s">
        <v>442</v>
      </c>
      <c r="D322" s="173" t="s">
        <v>188</v>
      </c>
      <c r="E322" s="174">
        <v>404.19200000000001</v>
      </c>
      <c r="F322" s="175"/>
      <c r="G322" s="176">
        <f>ROUND(E322*F322,2)</f>
        <v>0</v>
      </c>
      <c r="H322" s="161"/>
      <c r="I322" s="160">
        <f>ROUND(E322*H322,2)</f>
        <v>0</v>
      </c>
      <c r="J322" s="161"/>
      <c r="K322" s="160">
        <f>ROUND(E322*J322,2)</f>
        <v>0</v>
      </c>
      <c r="L322" s="160">
        <v>21</v>
      </c>
      <c r="M322" s="160">
        <f>G322*(1+L322/100)</f>
        <v>0</v>
      </c>
      <c r="N322" s="160">
        <v>0</v>
      </c>
      <c r="O322" s="160">
        <f>ROUND(E322*N322,2)</f>
        <v>0</v>
      </c>
      <c r="P322" s="160">
        <v>7.3200000000000001E-3</v>
      </c>
      <c r="Q322" s="160">
        <f>ROUND(E322*P322,2)</f>
        <v>2.96</v>
      </c>
      <c r="R322" s="160"/>
      <c r="S322" s="160" t="s">
        <v>144</v>
      </c>
      <c r="T322" s="160" t="s">
        <v>145</v>
      </c>
      <c r="U322" s="160">
        <v>9.1999999999999998E-2</v>
      </c>
      <c r="V322" s="160">
        <f>ROUND(E322*U322,2)</f>
        <v>37.19</v>
      </c>
      <c r="W322" s="160"/>
      <c r="X322" s="160" t="s">
        <v>146</v>
      </c>
      <c r="Y322" s="151"/>
      <c r="Z322" s="151"/>
      <c r="AA322" s="151"/>
      <c r="AB322" s="151"/>
      <c r="AC322" s="151"/>
      <c r="AD322" s="151"/>
      <c r="AE322" s="151"/>
      <c r="AF322" s="151"/>
      <c r="AG322" s="151" t="s">
        <v>147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8"/>
      <c r="B323" s="159"/>
      <c r="C323" s="187" t="s">
        <v>443</v>
      </c>
      <c r="D323" s="162"/>
      <c r="E323" s="163">
        <v>404.19200000000001</v>
      </c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149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71">
        <v>84</v>
      </c>
      <c r="B324" s="172" t="s">
        <v>444</v>
      </c>
      <c r="C324" s="186" t="s">
        <v>445</v>
      </c>
      <c r="D324" s="173" t="s">
        <v>173</v>
      </c>
      <c r="E324" s="174">
        <v>26.1</v>
      </c>
      <c r="F324" s="175"/>
      <c r="G324" s="176">
        <f>ROUND(E324*F324,2)</f>
        <v>0</v>
      </c>
      <c r="H324" s="161"/>
      <c r="I324" s="160">
        <f>ROUND(E324*H324,2)</f>
        <v>0</v>
      </c>
      <c r="J324" s="161"/>
      <c r="K324" s="160">
        <f>ROUND(E324*J324,2)</f>
        <v>0</v>
      </c>
      <c r="L324" s="160">
        <v>21</v>
      </c>
      <c r="M324" s="160">
        <f>G324*(1+L324/100)</f>
        <v>0</v>
      </c>
      <c r="N324" s="160">
        <v>3.0100000000000001E-3</v>
      </c>
      <c r="O324" s="160">
        <f>ROUND(E324*N324,2)</f>
        <v>0.08</v>
      </c>
      <c r="P324" s="160">
        <v>0</v>
      </c>
      <c r="Q324" s="160">
        <f>ROUND(E324*P324,2)</f>
        <v>0</v>
      </c>
      <c r="R324" s="160"/>
      <c r="S324" s="160" t="s">
        <v>270</v>
      </c>
      <c r="T324" s="160" t="s">
        <v>145</v>
      </c>
      <c r="U324" s="160">
        <v>0.8</v>
      </c>
      <c r="V324" s="160">
        <f>ROUND(E324*U324,2)</f>
        <v>20.88</v>
      </c>
      <c r="W324" s="160"/>
      <c r="X324" s="160" t="s">
        <v>146</v>
      </c>
      <c r="Y324" s="151"/>
      <c r="Z324" s="151"/>
      <c r="AA324" s="151"/>
      <c r="AB324" s="151"/>
      <c r="AC324" s="151"/>
      <c r="AD324" s="151"/>
      <c r="AE324" s="151"/>
      <c r="AF324" s="151"/>
      <c r="AG324" s="151" t="s">
        <v>147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8"/>
      <c r="B325" s="159"/>
      <c r="C325" s="187" t="s">
        <v>446</v>
      </c>
      <c r="D325" s="162"/>
      <c r="E325" s="163">
        <v>26.1</v>
      </c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149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77">
        <v>85</v>
      </c>
      <c r="B326" s="178" t="s">
        <v>447</v>
      </c>
      <c r="C326" s="188" t="s">
        <v>448</v>
      </c>
      <c r="D326" s="179" t="s">
        <v>0</v>
      </c>
      <c r="E326" s="180">
        <v>4188.1343999999999</v>
      </c>
      <c r="F326" s="181"/>
      <c r="G326" s="182">
        <f>ROUND(E326*F326,2)</f>
        <v>0</v>
      </c>
      <c r="H326" s="161"/>
      <c r="I326" s="160">
        <f>ROUND(E326*H326,2)</f>
        <v>0</v>
      </c>
      <c r="J326" s="161"/>
      <c r="K326" s="160">
        <f>ROUND(E326*J326,2)</f>
        <v>0</v>
      </c>
      <c r="L326" s="160">
        <v>21</v>
      </c>
      <c r="M326" s="160">
        <f>G326*(1+L326/100)</f>
        <v>0</v>
      </c>
      <c r="N326" s="160">
        <v>0</v>
      </c>
      <c r="O326" s="160">
        <f>ROUND(E326*N326,2)</f>
        <v>0</v>
      </c>
      <c r="P326" s="160">
        <v>0</v>
      </c>
      <c r="Q326" s="160">
        <f>ROUND(E326*P326,2)</f>
        <v>0</v>
      </c>
      <c r="R326" s="160"/>
      <c r="S326" s="160" t="s">
        <v>144</v>
      </c>
      <c r="T326" s="160" t="s">
        <v>145</v>
      </c>
      <c r="U326" s="160">
        <v>0</v>
      </c>
      <c r="V326" s="160">
        <f>ROUND(E326*U326,2)</f>
        <v>0</v>
      </c>
      <c r="W326" s="160"/>
      <c r="X326" s="160" t="s">
        <v>146</v>
      </c>
      <c r="Y326" s="151"/>
      <c r="Z326" s="151"/>
      <c r="AA326" s="151"/>
      <c r="AB326" s="151"/>
      <c r="AC326" s="151"/>
      <c r="AD326" s="151"/>
      <c r="AE326" s="151"/>
      <c r="AF326" s="151"/>
      <c r="AG326" s="151" t="s">
        <v>375</v>
      </c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x14ac:dyDescent="0.2">
      <c r="A327" s="165" t="s">
        <v>139</v>
      </c>
      <c r="B327" s="166" t="s">
        <v>93</v>
      </c>
      <c r="C327" s="185" t="s">
        <v>94</v>
      </c>
      <c r="D327" s="167"/>
      <c r="E327" s="168"/>
      <c r="F327" s="169"/>
      <c r="G327" s="170">
        <f>SUMIF(AG328:AG329,"&lt;&gt;NOR",G328:G329)</f>
        <v>0</v>
      </c>
      <c r="H327" s="164"/>
      <c r="I327" s="164">
        <f>SUM(I328:I329)</f>
        <v>0</v>
      </c>
      <c r="J327" s="164"/>
      <c r="K327" s="164">
        <f>SUM(K328:K329)</f>
        <v>0</v>
      </c>
      <c r="L327" s="164"/>
      <c r="M327" s="164">
        <f>SUM(M328:M329)</f>
        <v>0</v>
      </c>
      <c r="N327" s="164"/>
      <c r="O327" s="164">
        <f>SUM(O328:O329)</f>
        <v>0</v>
      </c>
      <c r="P327" s="164"/>
      <c r="Q327" s="164">
        <f>SUM(Q328:Q329)</f>
        <v>0</v>
      </c>
      <c r="R327" s="164"/>
      <c r="S327" s="164"/>
      <c r="T327" s="164"/>
      <c r="U327" s="164"/>
      <c r="V327" s="164">
        <f>SUM(V328:V329)</f>
        <v>0</v>
      </c>
      <c r="W327" s="164"/>
      <c r="X327" s="164"/>
      <c r="AG327" t="s">
        <v>140</v>
      </c>
    </row>
    <row r="328" spans="1:60" ht="22.5" outlineLevel="1" x14ac:dyDescent="0.2">
      <c r="A328" s="177">
        <v>86</v>
      </c>
      <c r="B328" s="178" t="s">
        <v>449</v>
      </c>
      <c r="C328" s="188" t="s">
        <v>450</v>
      </c>
      <c r="D328" s="179" t="s">
        <v>451</v>
      </c>
      <c r="E328" s="180">
        <v>1</v>
      </c>
      <c r="F328" s="181"/>
      <c r="G328" s="182">
        <f>ROUND(E328*F328,2)</f>
        <v>0</v>
      </c>
      <c r="H328" s="161"/>
      <c r="I328" s="160">
        <f>ROUND(E328*H328,2)</f>
        <v>0</v>
      </c>
      <c r="J328" s="161"/>
      <c r="K328" s="160">
        <f>ROUND(E328*J328,2)</f>
        <v>0</v>
      </c>
      <c r="L328" s="160">
        <v>21</v>
      </c>
      <c r="M328" s="160">
        <f>G328*(1+L328/100)</f>
        <v>0</v>
      </c>
      <c r="N328" s="160">
        <v>0</v>
      </c>
      <c r="O328" s="160">
        <f>ROUND(E328*N328,2)</f>
        <v>0</v>
      </c>
      <c r="P328" s="160">
        <v>0</v>
      </c>
      <c r="Q328" s="160">
        <f>ROUND(E328*P328,2)</f>
        <v>0</v>
      </c>
      <c r="R328" s="160"/>
      <c r="S328" s="160" t="s">
        <v>270</v>
      </c>
      <c r="T328" s="160" t="s">
        <v>145</v>
      </c>
      <c r="U328" s="160">
        <v>0</v>
      </c>
      <c r="V328" s="160">
        <f>ROUND(E328*U328,2)</f>
        <v>0</v>
      </c>
      <c r="W328" s="160"/>
      <c r="X328" s="160" t="s">
        <v>146</v>
      </c>
      <c r="Y328" s="151"/>
      <c r="Z328" s="151"/>
      <c r="AA328" s="151"/>
      <c r="AB328" s="151"/>
      <c r="AC328" s="151"/>
      <c r="AD328" s="151"/>
      <c r="AE328" s="151"/>
      <c r="AF328" s="151"/>
      <c r="AG328" s="151" t="s">
        <v>147</v>
      </c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77">
        <v>87</v>
      </c>
      <c r="B329" s="178" t="s">
        <v>452</v>
      </c>
      <c r="C329" s="188" t="s">
        <v>453</v>
      </c>
      <c r="D329" s="179" t="s">
        <v>0</v>
      </c>
      <c r="E329" s="180">
        <v>34</v>
      </c>
      <c r="F329" s="181"/>
      <c r="G329" s="182">
        <f>ROUND(E329*F329,2)</f>
        <v>0</v>
      </c>
      <c r="H329" s="161"/>
      <c r="I329" s="160">
        <f>ROUND(E329*H329,2)</f>
        <v>0</v>
      </c>
      <c r="J329" s="161"/>
      <c r="K329" s="160">
        <f>ROUND(E329*J329,2)</f>
        <v>0</v>
      </c>
      <c r="L329" s="160">
        <v>21</v>
      </c>
      <c r="M329" s="160">
        <f>G329*(1+L329/100)</f>
        <v>0</v>
      </c>
      <c r="N329" s="160">
        <v>0</v>
      </c>
      <c r="O329" s="160">
        <f>ROUND(E329*N329,2)</f>
        <v>0</v>
      </c>
      <c r="P329" s="160">
        <v>0</v>
      </c>
      <c r="Q329" s="160">
        <f>ROUND(E329*P329,2)</f>
        <v>0</v>
      </c>
      <c r="R329" s="160"/>
      <c r="S329" s="160" t="s">
        <v>144</v>
      </c>
      <c r="T329" s="160" t="s">
        <v>145</v>
      </c>
      <c r="U329" s="160">
        <v>0</v>
      </c>
      <c r="V329" s="160">
        <f>ROUND(E329*U329,2)</f>
        <v>0</v>
      </c>
      <c r="W329" s="160"/>
      <c r="X329" s="160" t="s">
        <v>146</v>
      </c>
      <c r="Y329" s="151"/>
      <c r="Z329" s="151"/>
      <c r="AA329" s="151"/>
      <c r="AB329" s="151"/>
      <c r="AC329" s="151"/>
      <c r="AD329" s="151"/>
      <c r="AE329" s="151"/>
      <c r="AF329" s="151"/>
      <c r="AG329" s="151" t="s">
        <v>375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x14ac:dyDescent="0.2">
      <c r="A330" s="165" t="s">
        <v>139</v>
      </c>
      <c r="B330" s="166" t="s">
        <v>95</v>
      </c>
      <c r="C330" s="185" t="s">
        <v>96</v>
      </c>
      <c r="D330" s="167"/>
      <c r="E330" s="168"/>
      <c r="F330" s="169"/>
      <c r="G330" s="170">
        <f>SUMIF(AG331:AG353,"&lt;&gt;NOR",G331:G353)</f>
        <v>0</v>
      </c>
      <c r="H330" s="164"/>
      <c r="I330" s="164">
        <f>SUM(I331:I353)</f>
        <v>0</v>
      </c>
      <c r="J330" s="164"/>
      <c r="K330" s="164">
        <f>SUM(K331:K353)</f>
        <v>0</v>
      </c>
      <c r="L330" s="164"/>
      <c r="M330" s="164">
        <f>SUM(M331:M353)</f>
        <v>0</v>
      </c>
      <c r="N330" s="164"/>
      <c r="O330" s="164">
        <f>SUM(O331:O353)</f>
        <v>9.0000000000000011E-2</v>
      </c>
      <c r="P330" s="164"/>
      <c r="Q330" s="164">
        <f>SUM(Q331:Q353)</f>
        <v>0.73</v>
      </c>
      <c r="R330" s="164"/>
      <c r="S330" s="164"/>
      <c r="T330" s="164"/>
      <c r="U330" s="164"/>
      <c r="V330" s="164">
        <f>SUM(V331:V353)</f>
        <v>146.12</v>
      </c>
      <c r="W330" s="164"/>
      <c r="X330" s="164"/>
      <c r="AG330" t="s">
        <v>140</v>
      </c>
    </row>
    <row r="331" spans="1:60" outlineLevel="1" x14ac:dyDescent="0.2">
      <c r="A331" s="171">
        <v>88</v>
      </c>
      <c r="B331" s="172" t="s">
        <v>454</v>
      </c>
      <c r="C331" s="186" t="s">
        <v>455</v>
      </c>
      <c r="D331" s="173" t="s">
        <v>456</v>
      </c>
      <c r="E331" s="174">
        <v>212</v>
      </c>
      <c r="F331" s="175"/>
      <c r="G331" s="176">
        <f>ROUND(E331*F331,2)</f>
        <v>0</v>
      </c>
      <c r="H331" s="161"/>
      <c r="I331" s="160">
        <f>ROUND(E331*H331,2)</f>
        <v>0</v>
      </c>
      <c r="J331" s="161"/>
      <c r="K331" s="160">
        <f>ROUND(E331*J331,2)</f>
        <v>0</v>
      </c>
      <c r="L331" s="160">
        <v>21</v>
      </c>
      <c r="M331" s="160">
        <f>G331*(1+L331/100)</f>
        <v>0</v>
      </c>
      <c r="N331" s="160">
        <v>6.0000000000000002E-5</v>
      </c>
      <c r="O331" s="160">
        <f>ROUND(E331*N331,2)</f>
        <v>0.01</v>
      </c>
      <c r="P331" s="160">
        <v>0</v>
      </c>
      <c r="Q331" s="160">
        <f>ROUND(E331*P331,2)</f>
        <v>0</v>
      </c>
      <c r="R331" s="160"/>
      <c r="S331" s="160" t="s">
        <v>144</v>
      </c>
      <c r="T331" s="160" t="s">
        <v>145</v>
      </c>
      <c r="U331" s="160">
        <v>0.22</v>
      </c>
      <c r="V331" s="160">
        <f>ROUND(E331*U331,2)</f>
        <v>46.64</v>
      </c>
      <c r="W331" s="160"/>
      <c r="X331" s="160" t="s">
        <v>146</v>
      </c>
      <c r="Y331" s="151"/>
      <c r="Z331" s="151"/>
      <c r="AA331" s="151"/>
      <c r="AB331" s="151"/>
      <c r="AC331" s="151"/>
      <c r="AD331" s="151"/>
      <c r="AE331" s="151"/>
      <c r="AF331" s="151"/>
      <c r="AG331" s="151" t="s">
        <v>147</v>
      </c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8"/>
      <c r="B332" s="159"/>
      <c r="C332" s="187" t="s">
        <v>457</v>
      </c>
      <c r="D332" s="162"/>
      <c r="E332" s="163">
        <v>80</v>
      </c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149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8"/>
      <c r="B333" s="159"/>
      <c r="C333" s="187" t="s">
        <v>458</v>
      </c>
      <c r="D333" s="162"/>
      <c r="E333" s="163">
        <v>132</v>
      </c>
      <c r="F333" s="160"/>
      <c r="G333" s="160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60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149</v>
      </c>
      <c r="AH333" s="151">
        <v>0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71">
        <v>89</v>
      </c>
      <c r="B334" s="172" t="s">
        <v>459</v>
      </c>
      <c r="C334" s="186" t="s">
        <v>460</v>
      </c>
      <c r="D334" s="173" t="s">
        <v>456</v>
      </c>
      <c r="E334" s="174">
        <v>222</v>
      </c>
      <c r="F334" s="175"/>
      <c r="G334" s="176">
        <f>ROUND(E334*F334,2)</f>
        <v>0</v>
      </c>
      <c r="H334" s="161"/>
      <c r="I334" s="160">
        <f>ROUND(E334*H334,2)</f>
        <v>0</v>
      </c>
      <c r="J334" s="161"/>
      <c r="K334" s="160">
        <f>ROUND(E334*J334,2)</f>
        <v>0</v>
      </c>
      <c r="L334" s="160">
        <v>21</v>
      </c>
      <c r="M334" s="160">
        <f>G334*(1+L334/100)</f>
        <v>0</v>
      </c>
      <c r="N334" s="160">
        <v>5.0000000000000002E-5</v>
      </c>
      <c r="O334" s="160">
        <f>ROUND(E334*N334,2)</f>
        <v>0.01</v>
      </c>
      <c r="P334" s="160">
        <v>0</v>
      </c>
      <c r="Q334" s="160">
        <f>ROUND(E334*P334,2)</f>
        <v>0</v>
      </c>
      <c r="R334" s="160"/>
      <c r="S334" s="160" t="s">
        <v>270</v>
      </c>
      <c r="T334" s="160" t="s">
        <v>145</v>
      </c>
      <c r="U334" s="160">
        <v>0.1</v>
      </c>
      <c r="V334" s="160">
        <f>ROUND(E334*U334,2)</f>
        <v>22.2</v>
      </c>
      <c r="W334" s="160"/>
      <c r="X334" s="160" t="s">
        <v>146</v>
      </c>
      <c r="Y334" s="151"/>
      <c r="Z334" s="151"/>
      <c r="AA334" s="151"/>
      <c r="AB334" s="151"/>
      <c r="AC334" s="151"/>
      <c r="AD334" s="151"/>
      <c r="AE334" s="151"/>
      <c r="AF334" s="151"/>
      <c r="AG334" s="151" t="s">
        <v>147</v>
      </c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58"/>
      <c r="B335" s="159"/>
      <c r="C335" s="187" t="s">
        <v>461</v>
      </c>
      <c r="D335" s="162"/>
      <c r="E335" s="163">
        <v>222</v>
      </c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60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149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71">
        <v>90</v>
      </c>
      <c r="B336" s="172" t="s">
        <v>462</v>
      </c>
      <c r="C336" s="186" t="s">
        <v>463</v>
      </c>
      <c r="D336" s="173" t="s">
        <v>456</v>
      </c>
      <c r="E336" s="174">
        <v>520</v>
      </c>
      <c r="F336" s="175"/>
      <c r="G336" s="176">
        <f>ROUND(E336*F336,2)</f>
        <v>0</v>
      </c>
      <c r="H336" s="161"/>
      <c r="I336" s="160">
        <f>ROUND(E336*H336,2)</f>
        <v>0</v>
      </c>
      <c r="J336" s="161"/>
      <c r="K336" s="160">
        <f>ROUND(E336*J336,2)</f>
        <v>0</v>
      </c>
      <c r="L336" s="160">
        <v>21</v>
      </c>
      <c r="M336" s="160">
        <f>G336*(1+L336/100)</f>
        <v>0</v>
      </c>
      <c r="N336" s="160">
        <v>5.0000000000000002E-5</v>
      </c>
      <c r="O336" s="160">
        <f>ROUND(E336*N336,2)</f>
        <v>0.03</v>
      </c>
      <c r="P336" s="160">
        <v>0</v>
      </c>
      <c r="Q336" s="160">
        <f>ROUND(E336*P336,2)</f>
        <v>0</v>
      </c>
      <c r="R336" s="160"/>
      <c r="S336" s="160" t="s">
        <v>144</v>
      </c>
      <c r="T336" s="160" t="s">
        <v>145</v>
      </c>
      <c r="U336" s="160">
        <v>4.3999999999999997E-2</v>
      </c>
      <c r="V336" s="160">
        <f>ROUND(E336*U336,2)</f>
        <v>22.88</v>
      </c>
      <c r="W336" s="160"/>
      <c r="X336" s="160" t="s">
        <v>146</v>
      </c>
      <c r="Y336" s="151"/>
      <c r="Z336" s="151"/>
      <c r="AA336" s="151"/>
      <c r="AB336" s="151"/>
      <c r="AC336" s="151"/>
      <c r="AD336" s="151"/>
      <c r="AE336" s="151"/>
      <c r="AF336" s="151"/>
      <c r="AG336" s="151" t="s">
        <v>147</v>
      </c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">
      <c r="A337" s="158"/>
      <c r="B337" s="159"/>
      <c r="C337" s="187" t="s">
        <v>464</v>
      </c>
      <c r="D337" s="162"/>
      <c r="E337" s="163">
        <v>520</v>
      </c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60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149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71">
        <v>91</v>
      </c>
      <c r="B338" s="172" t="s">
        <v>465</v>
      </c>
      <c r="C338" s="186" t="s">
        <v>466</v>
      </c>
      <c r="D338" s="173" t="s">
        <v>456</v>
      </c>
      <c r="E338" s="174">
        <v>434</v>
      </c>
      <c r="F338" s="175"/>
      <c r="G338" s="176">
        <f>ROUND(E338*F338,2)</f>
        <v>0</v>
      </c>
      <c r="H338" s="161"/>
      <c r="I338" s="160">
        <f>ROUND(E338*H338,2)</f>
        <v>0</v>
      </c>
      <c r="J338" s="161"/>
      <c r="K338" s="160">
        <f>ROUND(E338*J338,2)</f>
        <v>0</v>
      </c>
      <c r="L338" s="160">
        <v>21</v>
      </c>
      <c r="M338" s="160">
        <f>G338*(1+L338/100)</f>
        <v>0</v>
      </c>
      <c r="N338" s="160">
        <v>5.0000000000000002E-5</v>
      </c>
      <c r="O338" s="160">
        <f>ROUND(E338*N338,2)</f>
        <v>0.02</v>
      </c>
      <c r="P338" s="160">
        <v>1E-3</v>
      </c>
      <c r="Q338" s="160">
        <f>ROUND(E338*P338,2)</f>
        <v>0.43</v>
      </c>
      <c r="R338" s="160"/>
      <c r="S338" s="160" t="s">
        <v>144</v>
      </c>
      <c r="T338" s="160" t="s">
        <v>145</v>
      </c>
      <c r="U338" s="160">
        <v>9.7000000000000003E-2</v>
      </c>
      <c r="V338" s="160">
        <f>ROUND(E338*U338,2)</f>
        <v>42.1</v>
      </c>
      <c r="W338" s="160"/>
      <c r="X338" s="160" t="s">
        <v>146</v>
      </c>
      <c r="Y338" s="151"/>
      <c r="Z338" s="151"/>
      <c r="AA338" s="151"/>
      <c r="AB338" s="151"/>
      <c r="AC338" s="151"/>
      <c r="AD338" s="151"/>
      <c r="AE338" s="151"/>
      <c r="AF338" s="151"/>
      <c r="AG338" s="151" t="s">
        <v>147</v>
      </c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">
      <c r="A339" s="158"/>
      <c r="B339" s="159"/>
      <c r="C339" s="187" t="s">
        <v>467</v>
      </c>
      <c r="D339" s="162"/>
      <c r="E339" s="163">
        <v>222</v>
      </c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60"/>
      <c r="Y339" s="151"/>
      <c r="Z339" s="151"/>
      <c r="AA339" s="151"/>
      <c r="AB339" s="151"/>
      <c r="AC339" s="151"/>
      <c r="AD339" s="151"/>
      <c r="AE339" s="151"/>
      <c r="AF339" s="151"/>
      <c r="AG339" s="151" t="s">
        <v>149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8"/>
      <c r="B340" s="159"/>
      <c r="C340" s="187" t="s">
        <v>457</v>
      </c>
      <c r="D340" s="162"/>
      <c r="E340" s="163">
        <v>80</v>
      </c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149</v>
      </c>
      <c r="AH340" s="151">
        <v>0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58"/>
      <c r="B341" s="159"/>
      <c r="C341" s="187" t="s">
        <v>458</v>
      </c>
      <c r="D341" s="162"/>
      <c r="E341" s="163">
        <v>132</v>
      </c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60"/>
      <c r="Y341" s="151"/>
      <c r="Z341" s="151"/>
      <c r="AA341" s="151"/>
      <c r="AB341" s="151"/>
      <c r="AC341" s="151"/>
      <c r="AD341" s="151"/>
      <c r="AE341" s="151"/>
      <c r="AF341" s="151"/>
      <c r="AG341" s="151" t="s">
        <v>149</v>
      </c>
      <c r="AH341" s="151">
        <v>0</v>
      </c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71">
        <v>92</v>
      </c>
      <c r="B342" s="172" t="s">
        <v>468</v>
      </c>
      <c r="C342" s="186" t="s">
        <v>469</v>
      </c>
      <c r="D342" s="173" t="s">
        <v>456</v>
      </c>
      <c r="E342" s="174">
        <v>300</v>
      </c>
      <c r="F342" s="175"/>
      <c r="G342" s="176">
        <f>ROUND(E342*F342,2)</f>
        <v>0</v>
      </c>
      <c r="H342" s="161"/>
      <c r="I342" s="160">
        <f>ROUND(E342*H342,2)</f>
        <v>0</v>
      </c>
      <c r="J342" s="161"/>
      <c r="K342" s="160">
        <f>ROUND(E342*J342,2)</f>
        <v>0</v>
      </c>
      <c r="L342" s="160">
        <v>21</v>
      </c>
      <c r="M342" s="160">
        <f>G342*(1+L342/100)</f>
        <v>0</v>
      </c>
      <c r="N342" s="160">
        <v>5.0000000000000002E-5</v>
      </c>
      <c r="O342" s="160">
        <f>ROUND(E342*N342,2)</f>
        <v>0.02</v>
      </c>
      <c r="P342" s="160">
        <v>1E-3</v>
      </c>
      <c r="Q342" s="160">
        <f>ROUND(E342*P342,2)</f>
        <v>0.3</v>
      </c>
      <c r="R342" s="160"/>
      <c r="S342" s="160" t="s">
        <v>144</v>
      </c>
      <c r="T342" s="160" t="s">
        <v>145</v>
      </c>
      <c r="U342" s="160">
        <v>4.1000000000000002E-2</v>
      </c>
      <c r="V342" s="160">
        <f>ROUND(E342*U342,2)</f>
        <v>12.3</v>
      </c>
      <c r="W342" s="160"/>
      <c r="X342" s="160" t="s">
        <v>146</v>
      </c>
      <c r="Y342" s="151"/>
      <c r="Z342" s="151"/>
      <c r="AA342" s="151"/>
      <c r="AB342" s="151"/>
      <c r="AC342" s="151"/>
      <c r="AD342" s="151"/>
      <c r="AE342" s="151"/>
      <c r="AF342" s="151"/>
      <c r="AG342" s="151" t="s">
        <v>147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">
      <c r="A343" s="158"/>
      <c r="B343" s="159"/>
      <c r="C343" s="187" t="s">
        <v>470</v>
      </c>
      <c r="D343" s="162"/>
      <c r="E343" s="163">
        <v>300</v>
      </c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60"/>
      <c r="Y343" s="151"/>
      <c r="Z343" s="151"/>
      <c r="AA343" s="151"/>
      <c r="AB343" s="151"/>
      <c r="AC343" s="151"/>
      <c r="AD343" s="151"/>
      <c r="AE343" s="151"/>
      <c r="AF343" s="151"/>
      <c r="AG343" s="151" t="s">
        <v>149</v>
      </c>
      <c r="AH343" s="151">
        <v>0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71">
        <v>93</v>
      </c>
      <c r="B344" s="172" t="s">
        <v>471</v>
      </c>
      <c r="C344" s="186" t="s">
        <v>472</v>
      </c>
      <c r="D344" s="173" t="s">
        <v>456</v>
      </c>
      <c r="E344" s="174">
        <v>222</v>
      </c>
      <c r="F344" s="175"/>
      <c r="G344" s="176">
        <f>ROUND(E344*F344,2)</f>
        <v>0</v>
      </c>
      <c r="H344" s="161"/>
      <c r="I344" s="160">
        <f>ROUND(E344*H344,2)</f>
        <v>0</v>
      </c>
      <c r="J344" s="161"/>
      <c r="K344" s="160">
        <f>ROUND(E344*J344,2)</f>
        <v>0</v>
      </c>
      <c r="L344" s="160">
        <v>21</v>
      </c>
      <c r="M344" s="160">
        <f>G344*(1+L344/100)</f>
        <v>0</v>
      </c>
      <c r="N344" s="160">
        <v>0</v>
      </c>
      <c r="O344" s="160">
        <f>ROUND(E344*N344,2)</f>
        <v>0</v>
      </c>
      <c r="P344" s="160">
        <v>0</v>
      </c>
      <c r="Q344" s="160">
        <f>ROUND(E344*P344,2)</f>
        <v>0</v>
      </c>
      <c r="R344" s="160"/>
      <c r="S344" s="160" t="s">
        <v>270</v>
      </c>
      <c r="T344" s="160" t="s">
        <v>145</v>
      </c>
      <c r="U344" s="160">
        <v>0</v>
      </c>
      <c r="V344" s="160">
        <f>ROUND(E344*U344,2)</f>
        <v>0</v>
      </c>
      <c r="W344" s="160"/>
      <c r="X344" s="160" t="s">
        <v>146</v>
      </c>
      <c r="Y344" s="151"/>
      <c r="Z344" s="151"/>
      <c r="AA344" s="151"/>
      <c r="AB344" s="151"/>
      <c r="AC344" s="151"/>
      <c r="AD344" s="151"/>
      <c r="AE344" s="151"/>
      <c r="AF344" s="151"/>
      <c r="AG344" s="151" t="s">
        <v>147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58"/>
      <c r="B345" s="159"/>
      <c r="C345" s="187" t="s">
        <v>461</v>
      </c>
      <c r="D345" s="162"/>
      <c r="E345" s="163">
        <v>222</v>
      </c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51"/>
      <c r="Z345" s="151"/>
      <c r="AA345" s="151"/>
      <c r="AB345" s="151"/>
      <c r="AC345" s="151"/>
      <c r="AD345" s="151"/>
      <c r="AE345" s="151"/>
      <c r="AF345" s="151"/>
      <c r="AG345" s="151" t="s">
        <v>149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">
      <c r="A346" s="171">
        <v>94</v>
      </c>
      <c r="B346" s="172" t="s">
        <v>473</v>
      </c>
      <c r="C346" s="186" t="s">
        <v>474</v>
      </c>
      <c r="D346" s="173" t="s">
        <v>456</v>
      </c>
      <c r="E346" s="174">
        <v>80</v>
      </c>
      <c r="F346" s="175"/>
      <c r="G346" s="176">
        <f>ROUND(E346*F346,2)</f>
        <v>0</v>
      </c>
      <c r="H346" s="161"/>
      <c r="I346" s="160">
        <f>ROUND(E346*H346,2)</f>
        <v>0</v>
      </c>
      <c r="J346" s="161"/>
      <c r="K346" s="160">
        <f>ROUND(E346*J346,2)</f>
        <v>0</v>
      </c>
      <c r="L346" s="160">
        <v>21</v>
      </c>
      <c r="M346" s="160">
        <f>G346*(1+L346/100)</f>
        <v>0</v>
      </c>
      <c r="N346" s="160">
        <v>0</v>
      </c>
      <c r="O346" s="160">
        <f>ROUND(E346*N346,2)</f>
        <v>0</v>
      </c>
      <c r="P346" s="160">
        <v>0</v>
      </c>
      <c r="Q346" s="160">
        <f>ROUND(E346*P346,2)</f>
        <v>0</v>
      </c>
      <c r="R346" s="160"/>
      <c r="S346" s="160" t="s">
        <v>270</v>
      </c>
      <c r="T346" s="160" t="s">
        <v>145</v>
      </c>
      <c r="U346" s="160">
        <v>0</v>
      </c>
      <c r="V346" s="160">
        <f>ROUND(E346*U346,2)</f>
        <v>0</v>
      </c>
      <c r="W346" s="160"/>
      <c r="X346" s="160" t="s">
        <v>146</v>
      </c>
      <c r="Y346" s="151"/>
      <c r="Z346" s="151"/>
      <c r="AA346" s="151"/>
      <c r="AB346" s="151"/>
      <c r="AC346" s="151"/>
      <c r="AD346" s="151"/>
      <c r="AE346" s="151"/>
      <c r="AF346" s="151"/>
      <c r="AG346" s="151" t="s">
        <v>147</v>
      </c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">
      <c r="A347" s="158"/>
      <c r="B347" s="159"/>
      <c r="C347" s="187" t="s">
        <v>457</v>
      </c>
      <c r="D347" s="162"/>
      <c r="E347" s="163">
        <v>80</v>
      </c>
      <c r="F347" s="160"/>
      <c r="G347" s="160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60"/>
      <c r="Y347" s="151"/>
      <c r="Z347" s="151"/>
      <c r="AA347" s="151"/>
      <c r="AB347" s="151"/>
      <c r="AC347" s="151"/>
      <c r="AD347" s="151"/>
      <c r="AE347" s="151"/>
      <c r="AF347" s="151"/>
      <c r="AG347" s="151" t="s">
        <v>149</v>
      </c>
      <c r="AH347" s="151">
        <v>0</v>
      </c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ht="22.5" outlineLevel="1" x14ac:dyDescent="0.2">
      <c r="A348" s="171">
        <v>95</v>
      </c>
      <c r="B348" s="172" t="s">
        <v>475</v>
      </c>
      <c r="C348" s="186" t="s">
        <v>476</v>
      </c>
      <c r="D348" s="173" t="s">
        <v>456</v>
      </c>
      <c r="E348" s="174">
        <v>132</v>
      </c>
      <c r="F348" s="175"/>
      <c r="G348" s="176">
        <f>ROUND(E348*F348,2)</f>
        <v>0</v>
      </c>
      <c r="H348" s="161"/>
      <c r="I348" s="160">
        <f>ROUND(E348*H348,2)</f>
        <v>0</v>
      </c>
      <c r="J348" s="161"/>
      <c r="K348" s="160">
        <f>ROUND(E348*J348,2)</f>
        <v>0</v>
      </c>
      <c r="L348" s="160">
        <v>21</v>
      </c>
      <c r="M348" s="160">
        <f>G348*(1+L348/100)</f>
        <v>0</v>
      </c>
      <c r="N348" s="160">
        <v>0</v>
      </c>
      <c r="O348" s="160">
        <f>ROUND(E348*N348,2)</f>
        <v>0</v>
      </c>
      <c r="P348" s="160">
        <v>0</v>
      </c>
      <c r="Q348" s="160">
        <f>ROUND(E348*P348,2)</f>
        <v>0</v>
      </c>
      <c r="R348" s="160"/>
      <c r="S348" s="160" t="s">
        <v>270</v>
      </c>
      <c r="T348" s="160" t="s">
        <v>145</v>
      </c>
      <c r="U348" s="160">
        <v>0</v>
      </c>
      <c r="V348" s="160">
        <f>ROUND(E348*U348,2)</f>
        <v>0</v>
      </c>
      <c r="W348" s="160"/>
      <c r="X348" s="160" t="s">
        <v>146</v>
      </c>
      <c r="Y348" s="151"/>
      <c r="Z348" s="151"/>
      <c r="AA348" s="151"/>
      <c r="AB348" s="151"/>
      <c r="AC348" s="151"/>
      <c r="AD348" s="151"/>
      <c r="AE348" s="151"/>
      <c r="AF348" s="151"/>
      <c r="AG348" s="151" t="s">
        <v>147</v>
      </c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 x14ac:dyDescent="0.2">
      <c r="A349" s="158"/>
      <c r="B349" s="159"/>
      <c r="C349" s="187" t="s">
        <v>458</v>
      </c>
      <c r="D349" s="162"/>
      <c r="E349" s="163">
        <v>132</v>
      </c>
      <c r="F349" s="160"/>
      <c r="G349" s="160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51"/>
      <c r="Z349" s="151"/>
      <c r="AA349" s="151"/>
      <c r="AB349" s="151"/>
      <c r="AC349" s="151"/>
      <c r="AD349" s="151"/>
      <c r="AE349" s="151"/>
      <c r="AF349" s="151"/>
      <c r="AG349" s="151" t="s">
        <v>149</v>
      </c>
      <c r="AH349" s="151">
        <v>0</v>
      </c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71">
        <v>96</v>
      </c>
      <c r="B350" s="172" t="s">
        <v>477</v>
      </c>
      <c r="C350" s="186" t="s">
        <v>478</v>
      </c>
      <c r="D350" s="173" t="s">
        <v>456</v>
      </c>
      <c r="E350" s="174">
        <v>520</v>
      </c>
      <c r="F350" s="175"/>
      <c r="G350" s="176">
        <f>ROUND(E350*F350,2)</f>
        <v>0</v>
      </c>
      <c r="H350" s="161"/>
      <c r="I350" s="160">
        <f>ROUND(E350*H350,2)</f>
        <v>0</v>
      </c>
      <c r="J350" s="161"/>
      <c r="K350" s="160">
        <f>ROUND(E350*J350,2)</f>
        <v>0</v>
      </c>
      <c r="L350" s="160">
        <v>21</v>
      </c>
      <c r="M350" s="160">
        <f>G350*(1+L350/100)</f>
        <v>0</v>
      </c>
      <c r="N350" s="160">
        <v>0</v>
      </c>
      <c r="O350" s="160">
        <f>ROUND(E350*N350,2)</f>
        <v>0</v>
      </c>
      <c r="P350" s="160">
        <v>0</v>
      </c>
      <c r="Q350" s="160">
        <f>ROUND(E350*P350,2)</f>
        <v>0</v>
      </c>
      <c r="R350" s="160"/>
      <c r="S350" s="160" t="s">
        <v>270</v>
      </c>
      <c r="T350" s="160" t="s">
        <v>145</v>
      </c>
      <c r="U350" s="160">
        <v>0</v>
      </c>
      <c r="V350" s="160">
        <f>ROUND(E350*U350,2)</f>
        <v>0</v>
      </c>
      <c r="W350" s="160"/>
      <c r="X350" s="160" t="s">
        <v>146</v>
      </c>
      <c r="Y350" s="151"/>
      <c r="Z350" s="151"/>
      <c r="AA350" s="151"/>
      <c r="AB350" s="151"/>
      <c r="AC350" s="151"/>
      <c r="AD350" s="151"/>
      <c r="AE350" s="151"/>
      <c r="AF350" s="151"/>
      <c r="AG350" s="151" t="s">
        <v>147</v>
      </c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58"/>
      <c r="B351" s="159"/>
      <c r="C351" s="187" t="s">
        <v>464</v>
      </c>
      <c r="D351" s="162"/>
      <c r="E351" s="163">
        <v>520</v>
      </c>
      <c r="F351" s="160"/>
      <c r="G351" s="160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60"/>
      <c r="Y351" s="151"/>
      <c r="Z351" s="151"/>
      <c r="AA351" s="151"/>
      <c r="AB351" s="151"/>
      <c r="AC351" s="151"/>
      <c r="AD351" s="151"/>
      <c r="AE351" s="151"/>
      <c r="AF351" s="151"/>
      <c r="AG351" s="151" t="s">
        <v>149</v>
      </c>
      <c r="AH351" s="151">
        <v>0</v>
      </c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ht="22.5" outlineLevel="1" x14ac:dyDescent="0.2">
      <c r="A352" s="177">
        <v>97</v>
      </c>
      <c r="B352" s="178" t="s">
        <v>479</v>
      </c>
      <c r="C352" s="188" t="s">
        <v>480</v>
      </c>
      <c r="D352" s="179" t="s">
        <v>451</v>
      </c>
      <c r="E352" s="180">
        <v>1</v>
      </c>
      <c r="F352" s="181"/>
      <c r="G352" s="182">
        <f>ROUND(E352*F352,2)</f>
        <v>0</v>
      </c>
      <c r="H352" s="161"/>
      <c r="I352" s="160">
        <f>ROUND(E352*H352,2)</f>
        <v>0</v>
      </c>
      <c r="J352" s="161"/>
      <c r="K352" s="160">
        <f>ROUND(E352*J352,2)</f>
        <v>0</v>
      </c>
      <c r="L352" s="160">
        <v>21</v>
      </c>
      <c r="M352" s="160">
        <f>G352*(1+L352/100)</f>
        <v>0</v>
      </c>
      <c r="N352" s="160">
        <v>0</v>
      </c>
      <c r="O352" s="160">
        <f>ROUND(E352*N352,2)</f>
        <v>0</v>
      </c>
      <c r="P352" s="160">
        <v>0</v>
      </c>
      <c r="Q352" s="160">
        <f>ROUND(E352*P352,2)</f>
        <v>0</v>
      </c>
      <c r="R352" s="160"/>
      <c r="S352" s="160" t="s">
        <v>270</v>
      </c>
      <c r="T352" s="160" t="s">
        <v>145</v>
      </c>
      <c r="U352" s="160">
        <v>0</v>
      </c>
      <c r="V352" s="160">
        <f>ROUND(E352*U352,2)</f>
        <v>0</v>
      </c>
      <c r="W352" s="160"/>
      <c r="X352" s="160" t="s">
        <v>146</v>
      </c>
      <c r="Y352" s="151"/>
      <c r="Z352" s="151"/>
      <c r="AA352" s="151"/>
      <c r="AB352" s="151"/>
      <c r="AC352" s="151"/>
      <c r="AD352" s="151"/>
      <c r="AE352" s="151"/>
      <c r="AF352" s="151"/>
      <c r="AG352" s="151" t="s">
        <v>147</v>
      </c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">
      <c r="A353" s="177">
        <v>98</v>
      </c>
      <c r="B353" s="178" t="s">
        <v>481</v>
      </c>
      <c r="C353" s="188" t="s">
        <v>482</v>
      </c>
      <c r="D353" s="179" t="s">
        <v>0</v>
      </c>
      <c r="E353" s="180">
        <v>1509.32</v>
      </c>
      <c r="F353" s="181"/>
      <c r="G353" s="182">
        <f>ROUND(E353*F353,2)</f>
        <v>0</v>
      </c>
      <c r="H353" s="161"/>
      <c r="I353" s="160">
        <f>ROUND(E353*H353,2)</f>
        <v>0</v>
      </c>
      <c r="J353" s="161"/>
      <c r="K353" s="160">
        <f>ROUND(E353*J353,2)</f>
        <v>0</v>
      </c>
      <c r="L353" s="160">
        <v>21</v>
      </c>
      <c r="M353" s="160">
        <f>G353*(1+L353/100)</f>
        <v>0</v>
      </c>
      <c r="N353" s="160">
        <v>0</v>
      </c>
      <c r="O353" s="160">
        <f>ROUND(E353*N353,2)</f>
        <v>0</v>
      </c>
      <c r="P353" s="160">
        <v>0</v>
      </c>
      <c r="Q353" s="160">
        <f>ROUND(E353*P353,2)</f>
        <v>0</v>
      </c>
      <c r="R353" s="160"/>
      <c r="S353" s="160" t="s">
        <v>144</v>
      </c>
      <c r="T353" s="160" t="s">
        <v>145</v>
      </c>
      <c r="U353" s="160">
        <v>0</v>
      </c>
      <c r="V353" s="160">
        <f>ROUND(E353*U353,2)</f>
        <v>0</v>
      </c>
      <c r="W353" s="160"/>
      <c r="X353" s="160" t="s">
        <v>146</v>
      </c>
      <c r="Y353" s="151"/>
      <c r="Z353" s="151"/>
      <c r="AA353" s="151"/>
      <c r="AB353" s="151"/>
      <c r="AC353" s="151"/>
      <c r="AD353" s="151"/>
      <c r="AE353" s="151"/>
      <c r="AF353" s="151"/>
      <c r="AG353" s="151" t="s">
        <v>375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x14ac:dyDescent="0.2">
      <c r="A354" s="165" t="s">
        <v>139</v>
      </c>
      <c r="B354" s="166" t="s">
        <v>97</v>
      </c>
      <c r="C354" s="185" t="s">
        <v>98</v>
      </c>
      <c r="D354" s="167"/>
      <c r="E354" s="168"/>
      <c r="F354" s="169"/>
      <c r="G354" s="170">
        <f>SUMIF(AG355:AG379,"&lt;&gt;NOR",G355:G379)</f>
        <v>0</v>
      </c>
      <c r="H354" s="164"/>
      <c r="I354" s="164">
        <f>SUM(I355:I379)</f>
        <v>0</v>
      </c>
      <c r="J354" s="164"/>
      <c r="K354" s="164">
        <f>SUM(K355:K379)</f>
        <v>0</v>
      </c>
      <c r="L354" s="164"/>
      <c r="M354" s="164">
        <f>SUM(M355:M379)</f>
        <v>0</v>
      </c>
      <c r="N354" s="164"/>
      <c r="O354" s="164">
        <f>SUM(O355:O379)</f>
        <v>7.0000000000000007E-2</v>
      </c>
      <c r="P354" s="164"/>
      <c r="Q354" s="164">
        <f>SUM(Q355:Q379)</f>
        <v>0</v>
      </c>
      <c r="R354" s="164"/>
      <c r="S354" s="164"/>
      <c r="T354" s="164"/>
      <c r="U354" s="164"/>
      <c r="V354" s="164">
        <f>SUM(V355:V379)</f>
        <v>147.57999999999998</v>
      </c>
      <c r="W354" s="164"/>
      <c r="X354" s="164"/>
      <c r="AG354" t="s">
        <v>140</v>
      </c>
    </row>
    <row r="355" spans="1:60" ht="22.5" outlineLevel="1" x14ac:dyDescent="0.2">
      <c r="A355" s="177">
        <v>99</v>
      </c>
      <c r="B355" s="178" t="s">
        <v>483</v>
      </c>
      <c r="C355" s="188" t="s">
        <v>484</v>
      </c>
      <c r="D355" s="179" t="s">
        <v>336</v>
      </c>
      <c r="E355" s="180">
        <v>7</v>
      </c>
      <c r="F355" s="181"/>
      <c r="G355" s="182">
        <f>ROUND(E355*F355,2)</f>
        <v>0</v>
      </c>
      <c r="H355" s="161"/>
      <c r="I355" s="160">
        <f>ROUND(E355*H355,2)</f>
        <v>0</v>
      </c>
      <c r="J355" s="161"/>
      <c r="K355" s="160">
        <f>ROUND(E355*J355,2)</f>
        <v>0</v>
      </c>
      <c r="L355" s="160">
        <v>21</v>
      </c>
      <c r="M355" s="160">
        <f>G355*(1+L355/100)</f>
        <v>0</v>
      </c>
      <c r="N355" s="160">
        <v>0</v>
      </c>
      <c r="O355" s="160">
        <f>ROUND(E355*N355,2)</f>
        <v>0</v>
      </c>
      <c r="P355" s="160">
        <v>0</v>
      </c>
      <c r="Q355" s="160">
        <f>ROUND(E355*P355,2)</f>
        <v>0</v>
      </c>
      <c r="R355" s="160"/>
      <c r="S355" s="160" t="s">
        <v>144</v>
      </c>
      <c r="T355" s="160" t="s">
        <v>145</v>
      </c>
      <c r="U355" s="160">
        <v>1.69</v>
      </c>
      <c r="V355" s="160">
        <f>ROUND(E355*U355,2)</f>
        <v>11.83</v>
      </c>
      <c r="W355" s="160"/>
      <c r="X355" s="160" t="s">
        <v>146</v>
      </c>
      <c r="Y355" s="151"/>
      <c r="Z355" s="151"/>
      <c r="AA355" s="151"/>
      <c r="AB355" s="151"/>
      <c r="AC355" s="151"/>
      <c r="AD355" s="151"/>
      <c r="AE355" s="151"/>
      <c r="AF355" s="151"/>
      <c r="AG355" s="151" t="s">
        <v>147</v>
      </c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99">
        <v>100</v>
      </c>
      <c r="B356" s="200" t="s">
        <v>485</v>
      </c>
      <c r="C356" s="201" t="s">
        <v>486</v>
      </c>
      <c r="D356" s="202" t="s">
        <v>336</v>
      </c>
      <c r="E356" s="203">
        <f>E357</f>
        <v>23</v>
      </c>
      <c r="F356" s="204"/>
      <c r="G356" s="205">
        <f>ROUND(E356*F356,2)</f>
        <v>0</v>
      </c>
      <c r="H356" s="161"/>
      <c r="I356" s="160">
        <f>ROUND(E356*H356,2)</f>
        <v>0</v>
      </c>
      <c r="J356" s="161"/>
      <c r="K356" s="160">
        <f>ROUND(E356*J356,2)</f>
        <v>0</v>
      </c>
      <c r="L356" s="160">
        <v>21</v>
      </c>
      <c r="M356" s="160">
        <f>G356*(1+L356/100)</f>
        <v>0</v>
      </c>
      <c r="N356" s="160">
        <v>1.65E-3</v>
      </c>
      <c r="O356" s="160">
        <f>ROUND(E356*N356,2)</f>
        <v>0.04</v>
      </c>
      <c r="P356" s="160">
        <v>0</v>
      </c>
      <c r="Q356" s="160">
        <f>ROUND(E356*P356,2)</f>
        <v>0</v>
      </c>
      <c r="R356" s="160"/>
      <c r="S356" s="160" t="s">
        <v>144</v>
      </c>
      <c r="T356" s="160" t="s">
        <v>145</v>
      </c>
      <c r="U356" s="160">
        <v>3.05</v>
      </c>
      <c r="V356" s="160">
        <f>ROUND(E356*U356,2)</f>
        <v>70.150000000000006</v>
      </c>
      <c r="W356" s="160"/>
      <c r="X356" s="160" t="s">
        <v>146</v>
      </c>
      <c r="Y356" s="151"/>
      <c r="Z356" s="151"/>
      <c r="AA356" s="151"/>
      <c r="AB356" s="151"/>
      <c r="AC356" s="151"/>
      <c r="AD356" s="151"/>
      <c r="AE356" s="151"/>
      <c r="AF356" s="151"/>
      <c r="AG356" s="151" t="s">
        <v>147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206"/>
      <c r="B357" s="207"/>
      <c r="C357" s="208" t="s">
        <v>593</v>
      </c>
      <c r="D357" s="209"/>
      <c r="E357" s="210">
        <f>20+1+2</f>
        <v>23</v>
      </c>
      <c r="F357" s="211"/>
      <c r="G357" s="211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60"/>
      <c r="Y357" s="151"/>
      <c r="Z357" s="151"/>
      <c r="AA357" s="151"/>
      <c r="AB357" s="151"/>
      <c r="AC357" s="151"/>
      <c r="AD357" s="151"/>
      <c r="AE357" s="151"/>
      <c r="AF357" s="151"/>
      <c r="AG357" s="151" t="s">
        <v>149</v>
      </c>
      <c r="AH357" s="151">
        <v>0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1" x14ac:dyDescent="0.2">
      <c r="A358" s="177">
        <v>101</v>
      </c>
      <c r="B358" s="178" t="s">
        <v>487</v>
      </c>
      <c r="C358" s="188" t="s">
        <v>488</v>
      </c>
      <c r="D358" s="179" t="s">
        <v>336</v>
      </c>
      <c r="E358" s="180">
        <v>3</v>
      </c>
      <c r="F358" s="181"/>
      <c r="G358" s="182">
        <f>ROUND(E358*F358,2)</f>
        <v>0</v>
      </c>
      <c r="H358" s="161"/>
      <c r="I358" s="160">
        <f>ROUND(E358*H358,2)</f>
        <v>0</v>
      </c>
      <c r="J358" s="161"/>
      <c r="K358" s="160">
        <f>ROUND(E358*J358,2)</f>
        <v>0</v>
      </c>
      <c r="L358" s="160">
        <v>21</v>
      </c>
      <c r="M358" s="160">
        <f>G358*(1+L358/100)</f>
        <v>0</v>
      </c>
      <c r="N358" s="160">
        <v>1.6800000000000001E-3</v>
      </c>
      <c r="O358" s="160">
        <f>ROUND(E358*N358,2)</f>
        <v>0.01</v>
      </c>
      <c r="P358" s="160">
        <v>0</v>
      </c>
      <c r="Q358" s="160">
        <f>ROUND(E358*P358,2)</f>
        <v>0</v>
      </c>
      <c r="R358" s="160"/>
      <c r="S358" s="160" t="s">
        <v>144</v>
      </c>
      <c r="T358" s="160" t="s">
        <v>145</v>
      </c>
      <c r="U358" s="160">
        <v>3.1</v>
      </c>
      <c r="V358" s="160">
        <f>ROUND(E358*U358,2)</f>
        <v>9.3000000000000007</v>
      </c>
      <c r="W358" s="160"/>
      <c r="X358" s="160" t="s">
        <v>146</v>
      </c>
      <c r="Y358" s="151"/>
      <c r="Z358" s="151"/>
      <c r="AA358" s="151"/>
      <c r="AB358" s="151"/>
      <c r="AC358" s="151"/>
      <c r="AD358" s="151"/>
      <c r="AE358" s="151"/>
      <c r="AF358" s="151"/>
      <c r="AG358" s="151" t="s">
        <v>147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">
      <c r="A359" s="171">
        <v>102</v>
      </c>
      <c r="B359" s="172" t="s">
        <v>489</v>
      </c>
      <c r="C359" s="186" t="s">
        <v>490</v>
      </c>
      <c r="D359" s="173" t="s">
        <v>188</v>
      </c>
      <c r="E359" s="174">
        <v>58.59</v>
      </c>
      <c r="F359" s="175"/>
      <c r="G359" s="176">
        <f>ROUND(E359*F359,2)</f>
        <v>0</v>
      </c>
      <c r="H359" s="161"/>
      <c r="I359" s="160">
        <f>ROUND(E359*H359,2)</f>
        <v>0</v>
      </c>
      <c r="J359" s="161"/>
      <c r="K359" s="160">
        <f>ROUND(E359*J359,2)</f>
        <v>0</v>
      </c>
      <c r="L359" s="160">
        <v>21</v>
      </c>
      <c r="M359" s="160">
        <f>G359*(1+L359/100)</f>
        <v>0</v>
      </c>
      <c r="N359" s="160">
        <v>3.2000000000000003E-4</v>
      </c>
      <c r="O359" s="160">
        <f>ROUND(E359*N359,2)</f>
        <v>0.02</v>
      </c>
      <c r="P359" s="160">
        <v>0</v>
      </c>
      <c r="Q359" s="160">
        <f>ROUND(E359*P359,2)</f>
        <v>0</v>
      </c>
      <c r="R359" s="160"/>
      <c r="S359" s="160" t="s">
        <v>144</v>
      </c>
      <c r="T359" s="160" t="s">
        <v>145</v>
      </c>
      <c r="U359" s="160">
        <v>0.96099999999999997</v>
      </c>
      <c r="V359" s="160">
        <f>ROUND(E359*U359,2)</f>
        <v>56.3</v>
      </c>
      <c r="W359" s="160"/>
      <c r="X359" s="160" t="s">
        <v>146</v>
      </c>
      <c r="Y359" s="151"/>
      <c r="Z359" s="151"/>
      <c r="AA359" s="151"/>
      <c r="AB359" s="151"/>
      <c r="AC359" s="151"/>
      <c r="AD359" s="151"/>
      <c r="AE359" s="151"/>
      <c r="AF359" s="151"/>
      <c r="AG359" s="151" t="s">
        <v>147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">
      <c r="A360" s="158"/>
      <c r="B360" s="159"/>
      <c r="C360" s="187" t="s">
        <v>351</v>
      </c>
      <c r="D360" s="162"/>
      <c r="E360" s="163">
        <v>34.65</v>
      </c>
      <c r="F360" s="160"/>
      <c r="G360" s="160"/>
      <c r="H360" s="160"/>
      <c r="I360" s="160"/>
      <c r="J360" s="160"/>
      <c r="K360" s="160"/>
      <c r="L360" s="160"/>
      <c r="M360" s="160"/>
      <c r="N360" s="160"/>
      <c r="O360" s="160"/>
      <c r="P360" s="160"/>
      <c r="Q360" s="160"/>
      <c r="R360" s="160"/>
      <c r="S360" s="160"/>
      <c r="T360" s="160"/>
      <c r="U360" s="160"/>
      <c r="V360" s="160"/>
      <c r="W360" s="160"/>
      <c r="X360" s="160"/>
      <c r="Y360" s="151"/>
      <c r="Z360" s="151"/>
      <c r="AA360" s="151"/>
      <c r="AB360" s="151"/>
      <c r="AC360" s="151"/>
      <c r="AD360" s="151"/>
      <c r="AE360" s="151"/>
      <c r="AF360" s="151"/>
      <c r="AG360" s="151" t="s">
        <v>149</v>
      </c>
      <c r="AH360" s="151">
        <v>0</v>
      </c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58"/>
      <c r="B361" s="159"/>
      <c r="C361" s="187" t="s">
        <v>216</v>
      </c>
      <c r="D361" s="162"/>
      <c r="E361" s="163">
        <v>8.82</v>
      </c>
      <c r="F361" s="160"/>
      <c r="G361" s="160"/>
      <c r="H361" s="160"/>
      <c r="I361" s="160"/>
      <c r="J361" s="160"/>
      <c r="K361" s="160"/>
      <c r="L361" s="160"/>
      <c r="M361" s="160"/>
      <c r="N361" s="160"/>
      <c r="O361" s="160"/>
      <c r="P361" s="160"/>
      <c r="Q361" s="160"/>
      <c r="R361" s="160"/>
      <c r="S361" s="160"/>
      <c r="T361" s="160"/>
      <c r="U361" s="160"/>
      <c r="V361" s="160"/>
      <c r="W361" s="160"/>
      <c r="X361" s="160"/>
      <c r="Y361" s="151"/>
      <c r="Z361" s="151"/>
      <c r="AA361" s="151"/>
      <c r="AB361" s="151"/>
      <c r="AC361" s="151"/>
      <c r="AD361" s="151"/>
      <c r="AE361" s="151"/>
      <c r="AF361" s="151"/>
      <c r="AG361" s="151" t="s">
        <v>149</v>
      </c>
      <c r="AH361" s="151">
        <v>0</v>
      </c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">
      <c r="A362" s="158"/>
      <c r="B362" s="159"/>
      <c r="C362" s="187" t="s">
        <v>352</v>
      </c>
      <c r="D362" s="162"/>
      <c r="E362" s="163">
        <v>11.13</v>
      </c>
      <c r="F362" s="160"/>
      <c r="G362" s="160"/>
      <c r="H362" s="160"/>
      <c r="I362" s="160"/>
      <c r="J362" s="160"/>
      <c r="K362" s="160"/>
      <c r="L362" s="160"/>
      <c r="M362" s="160"/>
      <c r="N362" s="160"/>
      <c r="O362" s="160"/>
      <c r="P362" s="160"/>
      <c r="Q362" s="160"/>
      <c r="R362" s="160"/>
      <c r="S362" s="160"/>
      <c r="T362" s="160"/>
      <c r="U362" s="160"/>
      <c r="V362" s="160"/>
      <c r="W362" s="160"/>
      <c r="X362" s="160"/>
      <c r="Y362" s="151"/>
      <c r="Z362" s="151"/>
      <c r="AA362" s="151"/>
      <c r="AB362" s="151"/>
      <c r="AC362" s="151"/>
      <c r="AD362" s="151"/>
      <c r="AE362" s="151"/>
      <c r="AF362" s="151"/>
      <c r="AG362" s="151" t="s">
        <v>149</v>
      </c>
      <c r="AH362" s="151">
        <v>0</v>
      </c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58"/>
      <c r="B363" s="159"/>
      <c r="C363" s="187" t="s">
        <v>491</v>
      </c>
      <c r="D363" s="162"/>
      <c r="E363" s="163">
        <v>1.89</v>
      </c>
      <c r="F363" s="160"/>
      <c r="G363" s="160"/>
      <c r="H363" s="160"/>
      <c r="I363" s="160"/>
      <c r="J363" s="160"/>
      <c r="K363" s="160"/>
      <c r="L363" s="160"/>
      <c r="M363" s="160"/>
      <c r="N363" s="160"/>
      <c r="O363" s="160"/>
      <c r="P363" s="160"/>
      <c r="Q363" s="160"/>
      <c r="R363" s="160"/>
      <c r="S363" s="160"/>
      <c r="T363" s="160"/>
      <c r="U363" s="160"/>
      <c r="V363" s="160"/>
      <c r="W363" s="160"/>
      <c r="X363" s="160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149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">
      <c r="A364" s="158"/>
      <c r="B364" s="159"/>
      <c r="C364" s="187" t="s">
        <v>492</v>
      </c>
      <c r="D364" s="162"/>
      <c r="E364" s="163">
        <v>2.1</v>
      </c>
      <c r="F364" s="160"/>
      <c r="G364" s="160"/>
      <c r="H364" s="160"/>
      <c r="I364" s="160"/>
      <c r="J364" s="160"/>
      <c r="K364" s="160"/>
      <c r="L364" s="160"/>
      <c r="M364" s="160"/>
      <c r="N364" s="160"/>
      <c r="O364" s="160"/>
      <c r="P364" s="160"/>
      <c r="Q364" s="160"/>
      <c r="R364" s="160"/>
      <c r="S364" s="160"/>
      <c r="T364" s="160"/>
      <c r="U364" s="160"/>
      <c r="V364" s="160"/>
      <c r="W364" s="160"/>
      <c r="X364" s="160"/>
      <c r="Y364" s="151"/>
      <c r="Z364" s="151"/>
      <c r="AA364" s="151"/>
      <c r="AB364" s="151"/>
      <c r="AC364" s="151"/>
      <c r="AD364" s="151"/>
      <c r="AE364" s="151"/>
      <c r="AF364" s="151"/>
      <c r="AG364" s="151" t="s">
        <v>149</v>
      </c>
      <c r="AH364" s="151">
        <v>0</v>
      </c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77">
        <v>103</v>
      </c>
      <c r="B365" s="178" t="s">
        <v>493</v>
      </c>
      <c r="C365" s="188" t="s">
        <v>494</v>
      </c>
      <c r="D365" s="179" t="s">
        <v>289</v>
      </c>
      <c r="E365" s="180">
        <v>1</v>
      </c>
      <c r="F365" s="181"/>
      <c r="G365" s="182">
        <f t="shared" ref="G365:G379" si="0">ROUND(E365*F365,2)</f>
        <v>0</v>
      </c>
      <c r="H365" s="161"/>
      <c r="I365" s="160">
        <f t="shared" ref="I365:I379" si="1">ROUND(E365*H365,2)</f>
        <v>0</v>
      </c>
      <c r="J365" s="161"/>
      <c r="K365" s="160">
        <f t="shared" ref="K365:K379" si="2">ROUND(E365*J365,2)</f>
        <v>0</v>
      </c>
      <c r="L365" s="160">
        <v>21</v>
      </c>
      <c r="M365" s="160">
        <f t="shared" ref="M365:M379" si="3">G365*(1+L365/100)</f>
        <v>0</v>
      </c>
      <c r="N365" s="160">
        <v>0</v>
      </c>
      <c r="O365" s="160">
        <f t="shared" ref="O365:O379" si="4">ROUND(E365*N365,2)</f>
        <v>0</v>
      </c>
      <c r="P365" s="160">
        <v>0</v>
      </c>
      <c r="Q365" s="160">
        <f t="shared" ref="Q365:Q379" si="5">ROUND(E365*P365,2)</f>
        <v>0</v>
      </c>
      <c r="R365" s="160"/>
      <c r="S365" s="160" t="s">
        <v>270</v>
      </c>
      <c r="T365" s="160" t="s">
        <v>145</v>
      </c>
      <c r="U365" s="160">
        <v>0</v>
      </c>
      <c r="V365" s="160">
        <f t="shared" ref="V365:V379" si="6">ROUND(E365*U365,2)</f>
        <v>0</v>
      </c>
      <c r="W365" s="160"/>
      <c r="X365" s="160" t="s">
        <v>146</v>
      </c>
      <c r="Y365" s="151"/>
      <c r="Z365" s="151"/>
      <c r="AA365" s="151"/>
      <c r="AB365" s="151"/>
      <c r="AC365" s="151"/>
      <c r="AD365" s="151"/>
      <c r="AE365" s="151"/>
      <c r="AF365" s="151"/>
      <c r="AG365" s="151" t="s">
        <v>147</v>
      </c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77">
        <v>104</v>
      </c>
      <c r="B366" s="178" t="s">
        <v>495</v>
      </c>
      <c r="C366" s="188" t="s">
        <v>496</v>
      </c>
      <c r="D366" s="179" t="s">
        <v>289</v>
      </c>
      <c r="E366" s="180">
        <v>1</v>
      </c>
      <c r="F366" s="181"/>
      <c r="G366" s="182">
        <f t="shared" si="0"/>
        <v>0</v>
      </c>
      <c r="H366" s="161"/>
      <c r="I366" s="160">
        <f t="shared" si="1"/>
        <v>0</v>
      </c>
      <c r="J366" s="161"/>
      <c r="K366" s="160">
        <f t="shared" si="2"/>
        <v>0</v>
      </c>
      <c r="L366" s="160">
        <v>21</v>
      </c>
      <c r="M366" s="160">
        <f t="shared" si="3"/>
        <v>0</v>
      </c>
      <c r="N366" s="160">
        <v>0</v>
      </c>
      <c r="O366" s="160">
        <f t="shared" si="4"/>
        <v>0</v>
      </c>
      <c r="P366" s="160">
        <v>0</v>
      </c>
      <c r="Q366" s="160">
        <f t="shared" si="5"/>
        <v>0</v>
      </c>
      <c r="R366" s="160"/>
      <c r="S366" s="160" t="s">
        <v>270</v>
      </c>
      <c r="T366" s="160" t="s">
        <v>145</v>
      </c>
      <c r="U366" s="160">
        <v>0</v>
      </c>
      <c r="V366" s="160">
        <f t="shared" si="6"/>
        <v>0</v>
      </c>
      <c r="W366" s="160"/>
      <c r="X366" s="160" t="s">
        <v>146</v>
      </c>
      <c r="Y366" s="151"/>
      <c r="Z366" s="151"/>
      <c r="AA366" s="151"/>
      <c r="AB366" s="151"/>
      <c r="AC366" s="151"/>
      <c r="AD366" s="151"/>
      <c r="AE366" s="151"/>
      <c r="AF366" s="151"/>
      <c r="AG366" s="151" t="s">
        <v>147</v>
      </c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77">
        <v>105</v>
      </c>
      <c r="B367" s="178" t="s">
        <v>497</v>
      </c>
      <c r="C367" s="188" t="s">
        <v>498</v>
      </c>
      <c r="D367" s="179" t="s">
        <v>289</v>
      </c>
      <c r="E367" s="180">
        <v>1</v>
      </c>
      <c r="F367" s="181"/>
      <c r="G367" s="182">
        <f t="shared" si="0"/>
        <v>0</v>
      </c>
      <c r="H367" s="161"/>
      <c r="I367" s="160">
        <f t="shared" si="1"/>
        <v>0</v>
      </c>
      <c r="J367" s="161"/>
      <c r="K367" s="160">
        <f t="shared" si="2"/>
        <v>0</v>
      </c>
      <c r="L367" s="160">
        <v>21</v>
      </c>
      <c r="M367" s="160">
        <f t="shared" si="3"/>
        <v>0</v>
      </c>
      <c r="N367" s="160">
        <v>0</v>
      </c>
      <c r="O367" s="160">
        <f t="shared" si="4"/>
        <v>0</v>
      </c>
      <c r="P367" s="160">
        <v>0</v>
      </c>
      <c r="Q367" s="160">
        <f t="shared" si="5"/>
        <v>0</v>
      </c>
      <c r="R367" s="160"/>
      <c r="S367" s="160" t="s">
        <v>270</v>
      </c>
      <c r="T367" s="160" t="s">
        <v>145</v>
      </c>
      <c r="U367" s="160">
        <v>0</v>
      </c>
      <c r="V367" s="160">
        <f t="shared" si="6"/>
        <v>0</v>
      </c>
      <c r="W367" s="160"/>
      <c r="X367" s="160" t="s">
        <v>146</v>
      </c>
      <c r="Y367" s="151"/>
      <c r="Z367" s="151"/>
      <c r="AA367" s="151"/>
      <c r="AB367" s="151"/>
      <c r="AC367" s="151"/>
      <c r="AD367" s="151"/>
      <c r="AE367" s="151"/>
      <c r="AF367" s="151"/>
      <c r="AG367" s="151" t="s">
        <v>147</v>
      </c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77">
        <v>106</v>
      </c>
      <c r="B368" s="178" t="s">
        <v>499</v>
      </c>
      <c r="C368" s="188" t="s">
        <v>500</v>
      </c>
      <c r="D368" s="179" t="s">
        <v>501</v>
      </c>
      <c r="E368" s="180">
        <v>1</v>
      </c>
      <c r="F368" s="181"/>
      <c r="G368" s="182">
        <f t="shared" si="0"/>
        <v>0</v>
      </c>
      <c r="H368" s="161"/>
      <c r="I368" s="160">
        <f t="shared" si="1"/>
        <v>0</v>
      </c>
      <c r="J368" s="161"/>
      <c r="K368" s="160">
        <f t="shared" si="2"/>
        <v>0</v>
      </c>
      <c r="L368" s="160">
        <v>21</v>
      </c>
      <c r="M368" s="160">
        <f t="shared" si="3"/>
        <v>0</v>
      </c>
      <c r="N368" s="160">
        <v>0</v>
      </c>
      <c r="O368" s="160">
        <f t="shared" si="4"/>
        <v>0</v>
      </c>
      <c r="P368" s="160">
        <v>0</v>
      </c>
      <c r="Q368" s="160">
        <f t="shared" si="5"/>
        <v>0</v>
      </c>
      <c r="R368" s="160"/>
      <c r="S368" s="160" t="s">
        <v>270</v>
      </c>
      <c r="T368" s="160" t="s">
        <v>145</v>
      </c>
      <c r="U368" s="160">
        <v>0</v>
      </c>
      <c r="V368" s="160">
        <f t="shared" si="6"/>
        <v>0</v>
      </c>
      <c r="W368" s="160"/>
      <c r="X368" s="160" t="s">
        <v>146</v>
      </c>
      <c r="Y368" s="151"/>
      <c r="Z368" s="151"/>
      <c r="AA368" s="151"/>
      <c r="AB368" s="151"/>
      <c r="AC368" s="151"/>
      <c r="AD368" s="151"/>
      <c r="AE368" s="151"/>
      <c r="AF368" s="151"/>
      <c r="AG368" s="151" t="s">
        <v>147</v>
      </c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ht="22.5" outlineLevel="1" x14ac:dyDescent="0.2">
      <c r="A369" s="177">
        <v>107</v>
      </c>
      <c r="B369" s="178" t="s">
        <v>502</v>
      </c>
      <c r="C369" s="188" t="s">
        <v>503</v>
      </c>
      <c r="D369" s="179" t="s">
        <v>451</v>
      </c>
      <c r="E369" s="180">
        <v>2</v>
      </c>
      <c r="F369" s="181"/>
      <c r="G369" s="182">
        <f t="shared" si="0"/>
        <v>0</v>
      </c>
      <c r="H369" s="161"/>
      <c r="I369" s="160">
        <f t="shared" si="1"/>
        <v>0</v>
      </c>
      <c r="J369" s="161"/>
      <c r="K369" s="160">
        <f t="shared" si="2"/>
        <v>0</v>
      </c>
      <c r="L369" s="160">
        <v>21</v>
      </c>
      <c r="M369" s="160">
        <f t="shared" si="3"/>
        <v>0</v>
      </c>
      <c r="N369" s="160">
        <v>0</v>
      </c>
      <c r="O369" s="160">
        <f t="shared" si="4"/>
        <v>0</v>
      </c>
      <c r="P369" s="160">
        <v>0</v>
      </c>
      <c r="Q369" s="160">
        <f t="shared" si="5"/>
        <v>0</v>
      </c>
      <c r="R369" s="160"/>
      <c r="S369" s="160" t="s">
        <v>270</v>
      </c>
      <c r="T369" s="160" t="s">
        <v>145</v>
      </c>
      <c r="U369" s="160">
        <v>0</v>
      </c>
      <c r="V369" s="160">
        <f t="shared" si="6"/>
        <v>0</v>
      </c>
      <c r="W369" s="160"/>
      <c r="X369" s="160" t="s">
        <v>179</v>
      </c>
      <c r="Y369" s="151"/>
      <c r="Z369" s="151"/>
      <c r="AA369" s="151"/>
      <c r="AB369" s="151"/>
      <c r="AC369" s="151"/>
      <c r="AD369" s="151"/>
      <c r="AE369" s="151"/>
      <c r="AF369" s="151"/>
      <c r="AG369" s="151" t="s">
        <v>180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">
      <c r="A370" s="177">
        <v>108</v>
      </c>
      <c r="B370" s="178" t="s">
        <v>504</v>
      </c>
      <c r="C370" s="188" t="s">
        <v>505</v>
      </c>
      <c r="D370" s="179" t="s">
        <v>451</v>
      </c>
      <c r="E370" s="180">
        <v>5</v>
      </c>
      <c r="F370" s="181"/>
      <c r="G370" s="182">
        <f t="shared" si="0"/>
        <v>0</v>
      </c>
      <c r="H370" s="161"/>
      <c r="I370" s="160">
        <f t="shared" si="1"/>
        <v>0</v>
      </c>
      <c r="J370" s="161"/>
      <c r="K370" s="160">
        <f t="shared" si="2"/>
        <v>0</v>
      </c>
      <c r="L370" s="160">
        <v>21</v>
      </c>
      <c r="M370" s="160">
        <f t="shared" si="3"/>
        <v>0</v>
      </c>
      <c r="N370" s="160">
        <v>0</v>
      </c>
      <c r="O370" s="160">
        <f t="shared" si="4"/>
        <v>0</v>
      </c>
      <c r="P370" s="160">
        <v>0</v>
      </c>
      <c r="Q370" s="160">
        <f t="shared" si="5"/>
        <v>0</v>
      </c>
      <c r="R370" s="160"/>
      <c r="S370" s="160" t="s">
        <v>270</v>
      </c>
      <c r="T370" s="160" t="s">
        <v>145</v>
      </c>
      <c r="U370" s="160">
        <v>0</v>
      </c>
      <c r="V370" s="160">
        <f t="shared" si="6"/>
        <v>0</v>
      </c>
      <c r="W370" s="160"/>
      <c r="X370" s="160" t="s">
        <v>179</v>
      </c>
      <c r="Y370" s="151"/>
      <c r="Z370" s="151"/>
      <c r="AA370" s="151"/>
      <c r="AB370" s="151"/>
      <c r="AC370" s="151"/>
      <c r="AD370" s="151"/>
      <c r="AE370" s="151"/>
      <c r="AF370" s="151"/>
      <c r="AG370" s="151" t="s">
        <v>180</v>
      </c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">
      <c r="A371" s="177">
        <v>109</v>
      </c>
      <c r="B371" s="178" t="s">
        <v>506</v>
      </c>
      <c r="C371" s="188" t="s">
        <v>507</v>
      </c>
      <c r="D371" s="179" t="s">
        <v>451</v>
      </c>
      <c r="E371" s="180">
        <v>1</v>
      </c>
      <c r="F371" s="181"/>
      <c r="G371" s="182">
        <f t="shared" si="0"/>
        <v>0</v>
      </c>
      <c r="H371" s="161"/>
      <c r="I371" s="160">
        <f t="shared" si="1"/>
        <v>0</v>
      </c>
      <c r="J371" s="161"/>
      <c r="K371" s="160">
        <f t="shared" si="2"/>
        <v>0</v>
      </c>
      <c r="L371" s="160">
        <v>21</v>
      </c>
      <c r="M371" s="160">
        <f t="shared" si="3"/>
        <v>0</v>
      </c>
      <c r="N371" s="160">
        <v>0</v>
      </c>
      <c r="O371" s="160">
        <f t="shared" si="4"/>
        <v>0</v>
      </c>
      <c r="P371" s="160">
        <v>0</v>
      </c>
      <c r="Q371" s="160">
        <f t="shared" si="5"/>
        <v>0</v>
      </c>
      <c r="R371" s="160"/>
      <c r="S371" s="160" t="s">
        <v>270</v>
      </c>
      <c r="T371" s="160" t="s">
        <v>145</v>
      </c>
      <c r="U371" s="160">
        <v>0</v>
      </c>
      <c r="V371" s="160">
        <f t="shared" si="6"/>
        <v>0</v>
      </c>
      <c r="W371" s="160"/>
      <c r="X371" s="160" t="s">
        <v>179</v>
      </c>
      <c r="Y371" s="151"/>
      <c r="Z371" s="151"/>
      <c r="AA371" s="151"/>
      <c r="AB371" s="151"/>
      <c r="AC371" s="151"/>
      <c r="AD371" s="151"/>
      <c r="AE371" s="151"/>
      <c r="AF371" s="151"/>
      <c r="AG371" s="151" t="s">
        <v>180</v>
      </c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">
      <c r="A372" s="177">
        <v>110</v>
      </c>
      <c r="B372" s="178" t="s">
        <v>508</v>
      </c>
      <c r="C372" s="188" t="s">
        <v>509</v>
      </c>
      <c r="D372" s="179" t="s">
        <v>451</v>
      </c>
      <c r="E372" s="180">
        <v>1</v>
      </c>
      <c r="F372" s="181"/>
      <c r="G372" s="182">
        <f t="shared" si="0"/>
        <v>0</v>
      </c>
      <c r="H372" s="161"/>
      <c r="I372" s="160">
        <f t="shared" si="1"/>
        <v>0</v>
      </c>
      <c r="J372" s="161"/>
      <c r="K372" s="160">
        <f t="shared" si="2"/>
        <v>0</v>
      </c>
      <c r="L372" s="160">
        <v>21</v>
      </c>
      <c r="M372" s="160">
        <f t="shared" si="3"/>
        <v>0</v>
      </c>
      <c r="N372" s="160">
        <v>0</v>
      </c>
      <c r="O372" s="160">
        <f t="shared" si="4"/>
        <v>0</v>
      </c>
      <c r="P372" s="160">
        <v>0</v>
      </c>
      <c r="Q372" s="160">
        <f t="shared" si="5"/>
        <v>0</v>
      </c>
      <c r="R372" s="160"/>
      <c r="S372" s="160" t="s">
        <v>270</v>
      </c>
      <c r="T372" s="160" t="s">
        <v>145</v>
      </c>
      <c r="U372" s="160">
        <v>0</v>
      </c>
      <c r="V372" s="160">
        <f t="shared" si="6"/>
        <v>0</v>
      </c>
      <c r="W372" s="160"/>
      <c r="X372" s="160" t="s">
        <v>179</v>
      </c>
      <c r="Y372" s="151"/>
      <c r="Z372" s="151"/>
      <c r="AA372" s="151"/>
      <c r="AB372" s="151"/>
      <c r="AC372" s="151"/>
      <c r="AD372" s="151"/>
      <c r="AE372" s="151"/>
      <c r="AF372" s="151"/>
      <c r="AG372" s="151" t="s">
        <v>180</v>
      </c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77">
        <v>111</v>
      </c>
      <c r="B373" s="178" t="s">
        <v>510</v>
      </c>
      <c r="C373" s="188" t="s">
        <v>511</v>
      </c>
      <c r="D373" s="179" t="s">
        <v>451</v>
      </c>
      <c r="E373" s="180">
        <v>20</v>
      </c>
      <c r="F373" s="181"/>
      <c r="G373" s="182">
        <f t="shared" si="0"/>
        <v>0</v>
      </c>
      <c r="H373" s="161"/>
      <c r="I373" s="160">
        <f t="shared" si="1"/>
        <v>0</v>
      </c>
      <c r="J373" s="161"/>
      <c r="K373" s="160">
        <f t="shared" si="2"/>
        <v>0</v>
      </c>
      <c r="L373" s="160">
        <v>21</v>
      </c>
      <c r="M373" s="160">
        <f t="shared" si="3"/>
        <v>0</v>
      </c>
      <c r="N373" s="160">
        <v>0</v>
      </c>
      <c r="O373" s="160">
        <f t="shared" si="4"/>
        <v>0</v>
      </c>
      <c r="P373" s="160">
        <v>0</v>
      </c>
      <c r="Q373" s="160">
        <f t="shared" si="5"/>
        <v>0</v>
      </c>
      <c r="R373" s="160"/>
      <c r="S373" s="160" t="s">
        <v>270</v>
      </c>
      <c r="T373" s="160" t="s">
        <v>145</v>
      </c>
      <c r="U373" s="160">
        <v>0</v>
      </c>
      <c r="V373" s="160">
        <f t="shared" si="6"/>
        <v>0</v>
      </c>
      <c r="W373" s="160"/>
      <c r="X373" s="160" t="s">
        <v>179</v>
      </c>
      <c r="Y373" s="151"/>
      <c r="Z373" s="151"/>
      <c r="AA373" s="151"/>
      <c r="AB373" s="151"/>
      <c r="AC373" s="151"/>
      <c r="AD373" s="151"/>
      <c r="AE373" s="151"/>
      <c r="AF373" s="151"/>
      <c r="AG373" s="151" t="s">
        <v>180</v>
      </c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 x14ac:dyDescent="0.2">
      <c r="A374" s="192">
        <v>112</v>
      </c>
      <c r="B374" s="193" t="s">
        <v>512</v>
      </c>
      <c r="C374" s="194" t="s">
        <v>513</v>
      </c>
      <c r="D374" s="195" t="s">
        <v>451</v>
      </c>
      <c r="E374" s="196">
        <v>1</v>
      </c>
      <c r="F374" s="197"/>
      <c r="G374" s="198">
        <f t="shared" si="0"/>
        <v>0</v>
      </c>
      <c r="H374" s="161"/>
      <c r="I374" s="160">
        <f t="shared" si="1"/>
        <v>0</v>
      </c>
      <c r="J374" s="161"/>
      <c r="K374" s="160">
        <f t="shared" si="2"/>
        <v>0</v>
      </c>
      <c r="L374" s="160">
        <v>21</v>
      </c>
      <c r="M374" s="160">
        <f t="shared" si="3"/>
        <v>0</v>
      </c>
      <c r="N374" s="160">
        <v>0</v>
      </c>
      <c r="O374" s="160">
        <f t="shared" si="4"/>
        <v>0</v>
      </c>
      <c r="P374" s="160">
        <v>0</v>
      </c>
      <c r="Q374" s="160">
        <f t="shared" si="5"/>
        <v>0</v>
      </c>
      <c r="R374" s="160"/>
      <c r="S374" s="160" t="s">
        <v>270</v>
      </c>
      <c r="T374" s="160" t="s">
        <v>145</v>
      </c>
      <c r="U374" s="160">
        <v>0</v>
      </c>
      <c r="V374" s="160">
        <f t="shared" si="6"/>
        <v>0</v>
      </c>
      <c r="W374" s="160"/>
      <c r="X374" s="160" t="s">
        <v>179</v>
      </c>
      <c r="Y374" s="151"/>
      <c r="Z374" s="151"/>
      <c r="AA374" s="151"/>
      <c r="AB374" s="151"/>
      <c r="AC374" s="151"/>
      <c r="AD374" s="151"/>
      <c r="AE374" s="151"/>
      <c r="AF374" s="151"/>
      <c r="AG374" s="151" t="s">
        <v>180</v>
      </c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77">
        <v>113</v>
      </c>
      <c r="B375" s="178" t="s">
        <v>514</v>
      </c>
      <c r="C375" s="188" t="s">
        <v>515</v>
      </c>
      <c r="D375" s="179" t="s">
        <v>451</v>
      </c>
      <c r="E375" s="180">
        <v>2</v>
      </c>
      <c r="F375" s="181"/>
      <c r="G375" s="182">
        <f t="shared" si="0"/>
        <v>0</v>
      </c>
      <c r="H375" s="161"/>
      <c r="I375" s="160">
        <f t="shared" si="1"/>
        <v>0</v>
      </c>
      <c r="J375" s="161"/>
      <c r="K375" s="160">
        <f t="shared" si="2"/>
        <v>0</v>
      </c>
      <c r="L375" s="160">
        <v>21</v>
      </c>
      <c r="M375" s="160">
        <f t="shared" si="3"/>
        <v>0</v>
      </c>
      <c r="N375" s="160">
        <v>0</v>
      </c>
      <c r="O375" s="160">
        <f t="shared" si="4"/>
        <v>0</v>
      </c>
      <c r="P375" s="160">
        <v>0</v>
      </c>
      <c r="Q375" s="160">
        <f t="shared" si="5"/>
        <v>0</v>
      </c>
      <c r="R375" s="160"/>
      <c r="S375" s="160" t="s">
        <v>270</v>
      </c>
      <c r="T375" s="160" t="s">
        <v>145</v>
      </c>
      <c r="U375" s="160">
        <v>0</v>
      </c>
      <c r="V375" s="160">
        <f t="shared" si="6"/>
        <v>0</v>
      </c>
      <c r="W375" s="160"/>
      <c r="X375" s="160" t="s">
        <v>179</v>
      </c>
      <c r="Y375" s="151"/>
      <c r="Z375" s="151"/>
      <c r="AA375" s="151"/>
      <c r="AB375" s="151"/>
      <c r="AC375" s="151"/>
      <c r="AD375" s="151"/>
      <c r="AE375" s="151"/>
      <c r="AF375" s="151"/>
      <c r="AG375" s="151" t="s">
        <v>180</v>
      </c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">
      <c r="A376" s="177">
        <v>114</v>
      </c>
      <c r="B376" s="178" t="s">
        <v>516</v>
      </c>
      <c r="C376" s="188" t="s">
        <v>517</v>
      </c>
      <c r="D376" s="179" t="s">
        <v>451</v>
      </c>
      <c r="E376" s="180">
        <v>6</v>
      </c>
      <c r="F376" s="181"/>
      <c r="G376" s="182">
        <f t="shared" si="0"/>
        <v>0</v>
      </c>
      <c r="H376" s="161"/>
      <c r="I376" s="160">
        <f t="shared" si="1"/>
        <v>0</v>
      </c>
      <c r="J376" s="161"/>
      <c r="K376" s="160">
        <f t="shared" si="2"/>
        <v>0</v>
      </c>
      <c r="L376" s="160">
        <v>21</v>
      </c>
      <c r="M376" s="160">
        <f t="shared" si="3"/>
        <v>0</v>
      </c>
      <c r="N376" s="160">
        <v>0</v>
      </c>
      <c r="O376" s="160">
        <f t="shared" si="4"/>
        <v>0</v>
      </c>
      <c r="P376" s="160">
        <v>0</v>
      </c>
      <c r="Q376" s="160">
        <f t="shared" si="5"/>
        <v>0</v>
      </c>
      <c r="R376" s="160"/>
      <c r="S376" s="160" t="s">
        <v>270</v>
      </c>
      <c r="T376" s="160" t="s">
        <v>145</v>
      </c>
      <c r="U376" s="160">
        <v>0</v>
      </c>
      <c r="V376" s="160">
        <f t="shared" si="6"/>
        <v>0</v>
      </c>
      <c r="W376" s="160"/>
      <c r="X376" s="160" t="s">
        <v>179</v>
      </c>
      <c r="Y376" s="151"/>
      <c r="Z376" s="151"/>
      <c r="AA376" s="151"/>
      <c r="AB376" s="151"/>
      <c r="AC376" s="151"/>
      <c r="AD376" s="151"/>
      <c r="AE376" s="151"/>
      <c r="AF376" s="151"/>
      <c r="AG376" s="151" t="s">
        <v>180</v>
      </c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77">
        <v>115</v>
      </c>
      <c r="B377" s="178" t="s">
        <v>518</v>
      </c>
      <c r="C377" s="188" t="s">
        <v>519</v>
      </c>
      <c r="D377" s="179" t="s">
        <v>451</v>
      </c>
      <c r="E377" s="180">
        <v>6</v>
      </c>
      <c r="F377" s="181"/>
      <c r="G377" s="182">
        <f t="shared" si="0"/>
        <v>0</v>
      </c>
      <c r="H377" s="161"/>
      <c r="I377" s="160">
        <f t="shared" si="1"/>
        <v>0</v>
      </c>
      <c r="J377" s="161"/>
      <c r="K377" s="160">
        <f t="shared" si="2"/>
        <v>0</v>
      </c>
      <c r="L377" s="160">
        <v>21</v>
      </c>
      <c r="M377" s="160">
        <f t="shared" si="3"/>
        <v>0</v>
      </c>
      <c r="N377" s="160">
        <v>0</v>
      </c>
      <c r="O377" s="160">
        <f t="shared" si="4"/>
        <v>0</v>
      </c>
      <c r="P377" s="160">
        <v>0</v>
      </c>
      <c r="Q377" s="160">
        <f t="shared" si="5"/>
        <v>0</v>
      </c>
      <c r="R377" s="160"/>
      <c r="S377" s="160" t="s">
        <v>270</v>
      </c>
      <c r="T377" s="160" t="s">
        <v>145</v>
      </c>
      <c r="U377" s="160">
        <v>0</v>
      </c>
      <c r="V377" s="160">
        <f t="shared" si="6"/>
        <v>0</v>
      </c>
      <c r="W377" s="160"/>
      <c r="X377" s="160" t="s">
        <v>179</v>
      </c>
      <c r="Y377" s="151"/>
      <c r="Z377" s="151"/>
      <c r="AA377" s="151"/>
      <c r="AB377" s="151"/>
      <c r="AC377" s="151"/>
      <c r="AD377" s="151"/>
      <c r="AE377" s="151"/>
      <c r="AF377" s="151"/>
      <c r="AG377" s="151" t="s">
        <v>180</v>
      </c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ht="22.5" outlineLevel="1" x14ac:dyDescent="0.2">
      <c r="A378" s="177">
        <v>116</v>
      </c>
      <c r="B378" s="178" t="s">
        <v>520</v>
      </c>
      <c r="C378" s="188" t="s">
        <v>521</v>
      </c>
      <c r="D378" s="179" t="s">
        <v>451</v>
      </c>
      <c r="E378" s="180">
        <v>1</v>
      </c>
      <c r="F378" s="181"/>
      <c r="G378" s="182">
        <f t="shared" si="0"/>
        <v>0</v>
      </c>
      <c r="H378" s="161"/>
      <c r="I378" s="160">
        <f t="shared" si="1"/>
        <v>0</v>
      </c>
      <c r="J378" s="161"/>
      <c r="K378" s="160">
        <f t="shared" si="2"/>
        <v>0</v>
      </c>
      <c r="L378" s="160">
        <v>21</v>
      </c>
      <c r="M378" s="160">
        <f t="shared" si="3"/>
        <v>0</v>
      </c>
      <c r="N378" s="160">
        <v>0</v>
      </c>
      <c r="O378" s="160">
        <f t="shared" si="4"/>
        <v>0</v>
      </c>
      <c r="P378" s="160">
        <v>0</v>
      </c>
      <c r="Q378" s="160">
        <f t="shared" si="5"/>
        <v>0</v>
      </c>
      <c r="R378" s="160"/>
      <c r="S378" s="160" t="s">
        <v>270</v>
      </c>
      <c r="T378" s="160" t="s">
        <v>145</v>
      </c>
      <c r="U378" s="160">
        <v>0</v>
      </c>
      <c r="V378" s="160">
        <f t="shared" si="6"/>
        <v>0</v>
      </c>
      <c r="W378" s="160"/>
      <c r="X378" s="160" t="s">
        <v>179</v>
      </c>
      <c r="Y378" s="151"/>
      <c r="Z378" s="151"/>
      <c r="AA378" s="151"/>
      <c r="AB378" s="151"/>
      <c r="AC378" s="151"/>
      <c r="AD378" s="151"/>
      <c r="AE378" s="151"/>
      <c r="AF378" s="151"/>
      <c r="AG378" s="151" t="s">
        <v>180</v>
      </c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77">
        <v>117</v>
      </c>
      <c r="B379" s="178" t="s">
        <v>522</v>
      </c>
      <c r="C379" s="188" t="s">
        <v>523</v>
      </c>
      <c r="D379" s="179" t="s">
        <v>0</v>
      </c>
      <c r="E379" s="180">
        <v>7590.5337</v>
      </c>
      <c r="F379" s="181"/>
      <c r="G379" s="182">
        <f t="shared" si="0"/>
        <v>0</v>
      </c>
      <c r="H379" s="161"/>
      <c r="I379" s="160">
        <f t="shared" si="1"/>
        <v>0</v>
      </c>
      <c r="J379" s="161"/>
      <c r="K379" s="160">
        <f t="shared" si="2"/>
        <v>0</v>
      </c>
      <c r="L379" s="160">
        <v>21</v>
      </c>
      <c r="M379" s="160">
        <f t="shared" si="3"/>
        <v>0</v>
      </c>
      <c r="N379" s="160">
        <v>0</v>
      </c>
      <c r="O379" s="160">
        <f t="shared" si="4"/>
        <v>0</v>
      </c>
      <c r="P379" s="160">
        <v>0</v>
      </c>
      <c r="Q379" s="160">
        <f t="shared" si="5"/>
        <v>0</v>
      </c>
      <c r="R379" s="160"/>
      <c r="S379" s="160" t="s">
        <v>144</v>
      </c>
      <c r="T379" s="160" t="s">
        <v>145</v>
      </c>
      <c r="U379" s="160">
        <v>0</v>
      </c>
      <c r="V379" s="160">
        <f t="shared" si="6"/>
        <v>0</v>
      </c>
      <c r="W379" s="160"/>
      <c r="X379" s="160" t="s">
        <v>146</v>
      </c>
      <c r="Y379" s="151"/>
      <c r="Z379" s="151"/>
      <c r="AA379" s="151"/>
      <c r="AB379" s="151"/>
      <c r="AC379" s="151"/>
      <c r="AD379" s="151"/>
      <c r="AE379" s="151"/>
      <c r="AF379" s="151"/>
      <c r="AG379" s="151" t="s">
        <v>375</v>
      </c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x14ac:dyDescent="0.2">
      <c r="A380" s="165" t="s">
        <v>139</v>
      </c>
      <c r="B380" s="166" t="s">
        <v>101</v>
      </c>
      <c r="C380" s="185" t="s">
        <v>102</v>
      </c>
      <c r="D380" s="167"/>
      <c r="E380" s="168"/>
      <c r="F380" s="169"/>
      <c r="G380" s="170">
        <f>SUMIF(AG381:AG385,"&lt;&gt;NOR",G381:G385)</f>
        <v>0</v>
      </c>
      <c r="H380" s="164"/>
      <c r="I380" s="164">
        <f>SUM(I381:I385)</f>
        <v>0</v>
      </c>
      <c r="J380" s="164"/>
      <c r="K380" s="164">
        <f>SUM(K381:K385)</f>
        <v>0</v>
      </c>
      <c r="L380" s="164"/>
      <c r="M380" s="164">
        <f>SUM(M381:M385)</f>
        <v>0</v>
      </c>
      <c r="N380" s="164"/>
      <c r="O380" s="164">
        <f>SUM(O381:O385)</f>
        <v>0.03</v>
      </c>
      <c r="P380" s="164"/>
      <c r="Q380" s="164">
        <f>SUM(Q381:Q385)</f>
        <v>0</v>
      </c>
      <c r="R380" s="164"/>
      <c r="S380" s="164"/>
      <c r="T380" s="164"/>
      <c r="U380" s="164"/>
      <c r="V380" s="164">
        <f>SUM(V381:V385)</f>
        <v>20.190000000000001</v>
      </c>
      <c r="W380" s="164"/>
      <c r="X380" s="164"/>
      <c r="AG380" t="s">
        <v>140</v>
      </c>
    </row>
    <row r="381" spans="1:60" ht="22.5" outlineLevel="1" x14ac:dyDescent="0.2">
      <c r="A381" s="171">
        <v>118</v>
      </c>
      <c r="B381" s="172" t="s">
        <v>524</v>
      </c>
      <c r="C381" s="186" t="s">
        <v>525</v>
      </c>
      <c r="D381" s="173" t="s">
        <v>188</v>
      </c>
      <c r="E381" s="174">
        <v>61.173000000000002</v>
      </c>
      <c r="F381" s="175"/>
      <c r="G381" s="176">
        <f>ROUND(E381*F381,2)</f>
        <v>0</v>
      </c>
      <c r="H381" s="161"/>
      <c r="I381" s="160">
        <f>ROUND(E381*H381,2)</f>
        <v>0</v>
      </c>
      <c r="J381" s="161"/>
      <c r="K381" s="160">
        <f>ROUND(E381*J381,2)</f>
        <v>0</v>
      </c>
      <c r="L381" s="160">
        <v>21</v>
      </c>
      <c r="M381" s="160">
        <f>G381*(1+L381/100)</f>
        <v>0</v>
      </c>
      <c r="N381" s="160">
        <v>4.4999999999999999E-4</v>
      </c>
      <c r="O381" s="160">
        <f>ROUND(E381*N381,2)</f>
        <v>0.03</v>
      </c>
      <c r="P381" s="160">
        <v>0</v>
      </c>
      <c r="Q381" s="160">
        <f>ROUND(E381*P381,2)</f>
        <v>0</v>
      </c>
      <c r="R381" s="160"/>
      <c r="S381" s="160" t="s">
        <v>144</v>
      </c>
      <c r="T381" s="160" t="s">
        <v>145</v>
      </c>
      <c r="U381" s="160">
        <v>0.33</v>
      </c>
      <c r="V381" s="160">
        <f>ROUND(E381*U381,2)</f>
        <v>20.190000000000001</v>
      </c>
      <c r="W381" s="160"/>
      <c r="X381" s="160" t="s">
        <v>146</v>
      </c>
      <c r="Y381" s="151"/>
      <c r="Z381" s="151"/>
      <c r="AA381" s="151"/>
      <c r="AB381" s="151"/>
      <c r="AC381" s="151"/>
      <c r="AD381" s="151"/>
      <c r="AE381" s="151"/>
      <c r="AF381" s="151"/>
      <c r="AG381" s="151" t="s">
        <v>147</v>
      </c>
      <c r="AH381" s="151"/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 x14ac:dyDescent="0.2">
      <c r="A382" s="158"/>
      <c r="B382" s="159"/>
      <c r="C382" s="187" t="s">
        <v>526</v>
      </c>
      <c r="D382" s="162"/>
      <c r="E382" s="163">
        <v>6.3</v>
      </c>
      <c r="F382" s="160"/>
      <c r="G382" s="160"/>
      <c r="H382" s="160"/>
      <c r="I382" s="160"/>
      <c r="J382" s="160"/>
      <c r="K382" s="160"/>
      <c r="L382" s="160"/>
      <c r="M382" s="160"/>
      <c r="N382" s="160"/>
      <c r="O382" s="160"/>
      <c r="P382" s="160"/>
      <c r="Q382" s="160"/>
      <c r="R382" s="160"/>
      <c r="S382" s="160"/>
      <c r="T382" s="160"/>
      <c r="U382" s="160"/>
      <c r="V382" s="160"/>
      <c r="W382" s="160"/>
      <c r="X382" s="160"/>
      <c r="Y382" s="151"/>
      <c r="Z382" s="151"/>
      <c r="AA382" s="151"/>
      <c r="AB382" s="151"/>
      <c r="AC382" s="151"/>
      <c r="AD382" s="151"/>
      <c r="AE382" s="151"/>
      <c r="AF382" s="151"/>
      <c r="AG382" s="151" t="s">
        <v>149</v>
      </c>
      <c r="AH382" s="151">
        <v>0</v>
      </c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">
      <c r="A383" s="158"/>
      <c r="B383" s="159"/>
      <c r="C383" s="187" t="s">
        <v>527</v>
      </c>
      <c r="D383" s="162"/>
      <c r="E383" s="163">
        <v>43.731000000000002</v>
      </c>
      <c r="F383" s="160"/>
      <c r="G383" s="160"/>
      <c r="H383" s="160"/>
      <c r="I383" s="160"/>
      <c r="J383" s="160"/>
      <c r="K383" s="160"/>
      <c r="L383" s="160"/>
      <c r="M383" s="160"/>
      <c r="N383" s="160"/>
      <c r="O383" s="160"/>
      <c r="P383" s="160"/>
      <c r="Q383" s="160"/>
      <c r="R383" s="160"/>
      <c r="S383" s="160"/>
      <c r="T383" s="160"/>
      <c r="U383" s="160"/>
      <c r="V383" s="160"/>
      <c r="W383" s="160"/>
      <c r="X383" s="160"/>
      <c r="Y383" s="151"/>
      <c r="Z383" s="151"/>
      <c r="AA383" s="151"/>
      <c r="AB383" s="151"/>
      <c r="AC383" s="151"/>
      <c r="AD383" s="151"/>
      <c r="AE383" s="151"/>
      <c r="AF383" s="151"/>
      <c r="AG383" s="151" t="s">
        <v>149</v>
      </c>
      <c r="AH383" s="151">
        <v>0</v>
      </c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58"/>
      <c r="B384" s="159"/>
      <c r="C384" s="187" t="s">
        <v>528</v>
      </c>
      <c r="D384" s="162"/>
      <c r="E384" s="163">
        <v>4.3559999999999999</v>
      </c>
      <c r="F384" s="160"/>
      <c r="G384" s="160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60"/>
      <c r="Y384" s="151"/>
      <c r="Z384" s="151"/>
      <c r="AA384" s="151"/>
      <c r="AB384" s="151"/>
      <c r="AC384" s="151"/>
      <c r="AD384" s="151"/>
      <c r="AE384" s="151"/>
      <c r="AF384" s="151"/>
      <c r="AG384" s="151" t="s">
        <v>149</v>
      </c>
      <c r="AH384" s="151">
        <v>0</v>
      </c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1" x14ac:dyDescent="0.2">
      <c r="A385" s="158"/>
      <c r="B385" s="159"/>
      <c r="C385" s="187" t="s">
        <v>529</v>
      </c>
      <c r="D385" s="162"/>
      <c r="E385" s="163">
        <v>6.7859999999999996</v>
      </c>
      <c r="F385" s="160"/>
      <c r="G385" s="160"/>
      <c r="H385" s="160"/>
      <c r="I385" s="160"/>
      <c r="J385" s="160"/>
      <c r="K385" s="160"/>
      <c r="L385" s="160"/>
      <c r="M385" s="160"/>
      <c r="N385" s="160"/>
      <c r="O385" s="160"/>
      <c r="P385" s="160"/>
      <c r="Q385" s="160"/>
      <c r="R385" s="160"/>
      <c r="S385" s="160"/>
      <c r="T385" s="160"/>
      <c r="U385" s="160"/>
      <c r="V385" s="160"/>
      <c r="W385" s="160"/>
      <c r="X385" s="160"/>
      <c r="Y385" s="151"/>
      <c r="Z385" s="151"/>
      <c r="AA385" s="151"/>
      <c r="AB385" s="151"/>
      <c r="AC385" s="151"/>
      <c r="AD385" s="151"/>
      <c r="AE385" s="151"/>
      <c r="AF385" s="151"/>
      <c r="AG385" s="151" t="s">
        <v>149</v>
      </c>
      <c r="AH385" s="151">
        <v>0</v>
      </c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x14ac:dyDescent="0.2">
      <c r="A386" s="165" t="s">
        <v>139</v>
      </c>
      <c r="B386" s="166" t="s">
        <v>103</v>
      </c>
      <c r="C386" s="185" t="s">
        <v>104</v>
      </c>
      <c r="D386" s="167"/>
      <c r="E386" s="168"/>
      <c r="F386" s="169"/>
      <c r="G386" s="170">
        <f>SUMIF(AG387:AG389,"&lt;&gt;NOR",G387:G389)</f>
        <v>0</v>
      </c>
      <c r="H386" s="164"/>
      <c r="I386" s="164">
        <f>SUM(I387:I389)</f>
        <v>0</v>
      </c>
      <c r="J386" s="164"/>
      <c r="K386" s="164">
        <f>SUM(K387:K389)</f>
        <v>0</v>
      </c>
      <c r="L386" s="164"/>
      <c r="M386" s="164">
        <f>SUM(M387:M389)</f>
        <v>0</v>
      </c>
      <c r="N386" s="164"/>
      <c r="O386" s="164">
        <f>SUM(O387:O389)</f>
        <v>0.19</v>
      </c>
      <c r="P386" s="164"/>
      <c r="Q386" s="164">
        <f>SUM(Q387:Q389)</f>
        <v>0</v>
      </c>
      <c r="R386" s="164"/>
      <c r="S386" s="164"/>
      <c r="T386" s="164"/>
      <c r="U386" s="164"/>
      <c r="V386" s="164">
        <f>SUM(V387:V389)</f>
        <v>39.700000000000003</v>
      </c>
      <c r="W386" s="164"/>
      <c r="X386" s="164"/>
      <c r="AG386" t="s">
        <v>140</v>
      </c>
    </row>
    <row r="387" spans="1:60" outlineLevel="1" x14ac:dyDescent="0.2">
      <c r="A387" s="171">
        <v>119</v>
      </c>
      <c r="B387" s="172" t="s">
        <v>530</v>
      </c>
      <c r="C387" s="186" t="s">
        <v>531</v>
      </c>
      <c r="D387" s="173" t="s">
        <v>188</v>
      </c>
      <c r="E387" s="174">
        <v>301</v>
      </c>
      <c r="F387" s="175"/>
      <c r="G387" s="176">
        <f>ROUND(E387*F387,2)</f>
        <v>0</v>
      </c>
      <c r="H387" s="161"/>
      <c r="I387" s="160">
        <f>ROUND(E387*H387,2)</f>
        <v>0</v>
      </c>
      <c r="J387" s="161"/>
      <c r="K387" s="160">
        <f>ROUND(E387*J387,2)</f>
        <v>0</v>
      </c>
      <c r="L387" s="160">
        <v>21</v>
      </c>
      <c r="M387" s="160">
        <f>G387*(1+L387/100)</f>
        <v>0</v>
      </c>
      <c r="N387" s="160">
        <v>1.4999999999999999E-4</v>
      </c>
      <c r="O387" s="160">
        <f>ROUND(E387*N387,2)</f>
        <v>0.05</v>
      </c>
      <c r="P387" s="160">
        <v>0</v>
      </c>
      <c r="Q387" s="160">
        <f>ROUND(E387*P387,2)</f>
        <v>0</v>
      </c>
      <c r="R387" s="160"/>
      <c r="S387" s="160" t="s">
        <v>144</v>
      </c>
      <c r="T387" s="160" t="s">
        <v>145</v>
      </c>
      <c r="U387" s="160">
        <v>0.03</v>
      </c>
      <c r="V387" s="160">
        <f>ROUND(E387*U387,2)</f>
        <v>9.0299999999999994</v>
      </c>
      <c r="W387" s="160"/>
      <c r="X387" s="160" t="s">
        <v>146</v>
      </c>
      <c r="Y387" s="151"/>
      <c r="Z387" s="151"/>
      <c r="AA387" s="151"/>
      <c r="AB387" s="151"/>
      <c r="AC387" s="151"/>
      <c r="AD387" s="151"/>
      <c r="AE387" s="151"/>
      <c r="AF387" s="151"/>
      <c r="AG387" s="151" t="s">
        <v>147</v>
      </c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">
      <c r="A388" s="158"/>
      <c r="B388" s="159"/>
      <c r="C388" s="187" t="s">
        <v>532</v>
      </c>
      <c r="D388" s="162"/>
      <c r="E388" s="163">
        <v>301</v>
      </c>
      <c r="F388" s="160"/>
      <c r="G388" s="160"/>
      <c r="H388" s="160"/>
      <c r="I388" s="160"/>
      <c r="J388" s="160"/>
      <c r="K388" s="160"/>
      <c r="L388" s="160"/>
      <c r="M388" s="160"/>
      <c r="N388" s="160"/>
      <c r="O388" s="160"/>
      <c r="P388" s="160"/>
      <c r="Q388" s="160"/>
      <c r="R388" s="160"/>
      <c r="S388" s="160"/>
      <c r="T388" s="160"/>
      <c r="U388" s="160"/>
      <c r="V388" s="160"/>
      <c r="W388" s="160"/>
      <c r="X388" s="160"/>
      <c r="Y388" s="151"/>
      <c r="Z388" s="151"/>
      <c r="AA388" s="151"/>
      <c r="AB388" s="151"/>
      <c r="AC388" s="151"/>
      <c r="AD388" s="151"/>
      <c r="AE388" s="151"/>
      <c r="AF388" s="151"/>
      <c r="AG388" s="151" t="s">
        <v>149</v>
      </c>
      <c r="AH388" s="151">
        <v>0</v>
      </c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ht="22.5" outlineLevel="1" x14ac:dyDescent="0.2">
      <c r="A389" s="177">
        <v>120</v>
      </c>
      <c r="B389" s="178" t="s">
        <v>533</v>
      </c>
      <c r="C389" s="188" t="s">
        <v>534</v>
      </c>
      <c r="D389" s="179" t="s">
        <v>188</v>
      </c>
      <c r="E389" s="180">
        <v>301</v>
      </c>
      <c r="F389" s="181"/>
      <c r="G389" s="182">
        <f>ROUND(E389*F389,2)</f>
        <v>0</v>
      </c>
      <c r="H389" s="161"/>
      <c r="I389" s="160">
        <f>ROUND(E389*H389,2)</f>
        <v>0</v>
      </c>
      <c r="J389" s="161"/>
      <c r="K389" s="160">
        <f>ROUND(E389*J389,2)</f>
        <v>0</v>
      </c>
      <c r="L389" s="160">
        <v>21</v>
      </c>
      <c r="M389" s="160">
        <f>G389*(1+L389/100)</f>
        <v>0</v>
      </c>
      <c r="N389" s="160">
        <v>4.6000000000000001E-4</v>
      </c>
      <c r="O389" s="160">
        <f>ROUND(E389*N389,2)</f>
        <v>0.14000000000000001</v>
      </c>
      <c r="P389" s="160">
        <v>0</v>
      </c>
      <c r="Q389" s="160">
        <f>ROUND(E389*P389,2)</f>
        <v>0</v>
      </c>
      <c r="R389" s="160"/>
      <c r="S389" s="160" t="s">
        <v>144</v>
      </c>
      <c r="T389" s="160" t="s">
        <v>145</v>
      </c>
      <c r="U389" s="160">
        <v>0.10191</v>
      </c>
      <c r="V389" s="160">
        <f>ROUND(E389*U389,2)</f>
        <v>30.67</v>
      </c>
      <c r="W389" s="160"/>
      <c r="X389" s="160" t="s">
        <v>146</v>
      </c>
      <c r="Y389" s="151"/>
      <c r="Z389" s="151"/>
      <c r="AA389" s="151"/>
      <c r="AB389" s="151"/>
      <c r="AC389" s="151"/>
      <c r="AD389" s="151"/>
      <c r="AE389" s="151"/>
      <c r="AF389" s="151"/>
      <c r="AG389" s="151" t="s">
        <v>147</v>
      </c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x14ac:dyDescent="0.2">
      <c r="A390" s="165" t="s">
        <v>139</v>
      </c>
      <c r="B390" s="166" t="s">
        <v>105</v>
      </c>
      <c r="C390" s="185" t="s">
        <v>106</v>
      </c>
      <c r="D390" s="167"/>
      <c r="E390" s="168"/>
      <c r="F390" s="169"/>
      <c r="G390" s="170">
        <f>SUMIF(AG391:AG415,"&lt;&gt;NOR",G391:G415)</f>
        <v>0</v>
      </c>
      <c r="H390" s="164"/>
      <c r="I390" s="164">
        <f>SUM(I391:I415)</f>
        <v>0</v>
      </c>
      <c r="J390" s="164"/>
      <c r="K390" s="164">
        <f>SUM(K391:K415)</f>
        <v>0</v>
      </c>
      <c r="L390" s="164"/>
      <c r="M390" s="164">
        <f>SUM(M391:M415)</f>
        <v>0</v>
      </c>
      <c r="N390" s="164"/>
      <c r="O390" s="164">
        <f>SUM(O391:O415)</f>
        <v>0.72</v>
      </c>
      <c r="P390" s="164"/>
      <c r="Q390" s="164">
        <f>SUM(Q391:Q415)</f>
        <v>0</v>
      </c>
      <c r="R390" s="164"/>
      <c r="S390" s="164"/>
      <c r="T390" s="164"/>
      <c r="U390" s="164"/>
      <c r="V390" s="164">
        <f>SUM(V391:V415)</f>
        <v>72.73</v>
      </c>
      <c r="W390" s="164"/>
      <c r="X390" s="164"/>
      <c r="AG390" t="s">
        <v>140</v>
      </c>
    </row>
    <row r="391" spans="1:60" ht="22.5" outlineLevel="1" x14ac:dyDescent="0.2">
      <c r="A391" s="171">
        <v>121</v>
      </c>
      <c r="B391" s="172" t="s">
        <v>535</v>
      </c>
      <c r="C391" s="186" t="s">
        <v>536</v>
      </c>
      <c r="D391" s="173" t="s">
        <v>188</v>
      </c>
      <c r="E391" s="174">
        <v>44.1</v>
      </c>
      <c r="F391" s="175"/>
      <c r="G391" s="176">
        <f>ROUND(E391*F391,2)</f>
        <v>0</v>
      </c>
      <c r="H391" s="161"/>
      <c r="I391" s="160">
        <f>ROUND(E391*H391,2)</f>
        <v>0</v>
      </c>
      <c r="J391" s="161"/>
      <c r="K391" s="160">
        <f>ROUND(E391*J391,2)</f>
        <v>0</v>
      </c>
      <c r="L391" s="160">
        <v>21</v>
      </c>
      <c r="M391" s="160">
        <f>G391*(1+L391/100)</f>
        <v>0</v>
      </c>
      <c r="N391" s="160">
        <v>0</v>
      </c>
      <c r="O391" s="160">
        <f>ROUND(E391*N391,2)</f>
        <v>0</v>
      </c>
      <c r="P391" s="160">
        <v>0</v>
      </c>
      <c r="Q391" s="160">
        <f>ROUND(E391*P391,2)</f>
        <v>0</v>
      </c>
      <c r="R391" s="160"/>
      <c r="S391" s="160" t="s">
        <v>144</v>
      </c>
      <c r="T391" s="160" t="s">
        <v>145</v>
      </c>
      <c r="U391" s="160">
        <v>0.3</v>
      </c>
      <c r="V391" s="160">
        <f>ROUND(E391*U391,2)</f>
        <v>13.23</v>
      </c>
      <c r="W391" s="160"/>
      <c r="X391" s="160" t="s">
        <v>146</v>
      </c>
      <c r="Y391" s="151"/>
      <c r="Z391" s="151"/>
      <c r="AA391" s="151"/>
      <c r="AB391" s="151"/>
      <c r="AC391" s="151"/>
      <c r="AD391" s="151"/>
      <c r="AE391" s="151"/>
      <c r="AF391" s="151"/>
      <c r="AG391" s="151" t="s">
        <v>147</v>
      </c>
      <c r="AH391" s="151"/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1" x14ac:dyDescent="0.2">
      <c r="A392" s="158"/>
      <c r="B392" s="159"/>
      <c r="C392" s="187" t="s">
        <v>537</v>
      </c>
      <c r="D392" s="162"/>
      <c r="E392" s="163">
        <v>27.72</v>
      </c>
      <c r="F392" s="160"/>
      <c r="G392" s="160"/>
      <c r="H392" s="160"/>
      <c r="I392" s="160"/>
      <c r="J392" s="160"/>
      <c r="K392" s="160"/>
      <c r="L392" s="160"/>
      <c r="M392" s="160"/>
      <c r="N392" s="160"/>
      <c r="O392" s="160"/>
      <c r="P392" s="160"/>
      <c r="Q392" s="160"/>
      <c r="R392" s="160"/>
      <c r="S392" s="160"/>
      <c r="T392" s="160"/>
      <c r="U392" s="160"/>
      <c r="V392" s="160"/>
      <c r="W392" s="160"/>
      <c r="X392" s="160"/>
      <c r="Y392" s="151"/>
      <c r="Z392" s="151"/>
      <c r="AA392" s="151"/>
      <c r="AB392" s="151"/>
      <c r="AC392" s="151"/>
      <c r="AD392" s="151"/>
      <c r="AE392" s="151"/>
      <c r="AF392" s="151"/>
      <c r="AG392" s="151" t="s">
        <v>149</v>
      </c>
      <c r="AH392" s="151">
        <v>0</v>
      </c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1" x14ac:dyDescent="0.2">
      <c r="A393" s="158"/>
      <c r="B393" s="159"/>
      <c r="C393" s="187" t="s">
        <v>538</v>
      </c>
      <c r="D393" s="162"/>
      <c r="E393" s="163">
        <v>1.26</v>
      </c>
      <c r="F393" s="160"/>
      <c r="G393" s="160"/>
      <c r="H393" s="160"/>
      <c r="I393" s="160"/>
      <c r="J393" s="160"/>
      <c r="K393" s="160"/>
      <c r="L393" s="160"/>
      <c r="M393" s="160"/>
      <c r="N393" s="160"/>
      <c r="O393" s="160"/>
      <c r="P393" s="160"/>
      <c r="Q393" s="160"/>
      <c r="R393" s="160"/>
      <c r="S393" s="160"/>
      <c r="T393" s="160"/>
      <c r="U393" s="160"/>
      <c r="V393" s="160"/>
      <c r="W393" s="160"/>
      <c r="X393" s="160"/>
      <c r="Y393" s="151"/>
      <c r="Z393" s="151"/>
      <c r="AA393" s="151"/>
      <c r="AB393" s="151"/>
      <c r="AC393" s="151"/>
      <c r="AD393" s="151"/>
      <c r="AE393" s="151"/>
      <c r="AF393" s="151"/>
      <c r="AG393" s="151" t="s">
        <v>149</v>
      </c>
      <c r="AH393" s="151">
        <v>0</v>
      </c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 x14ac:dyDescent="0.2">
      <c r="A394" s="158"/>
      <c r="B394" s="159"/>
      <c r="C394" s="187" t="s">
        <v>539</v>
      </c>
      <c r="D394" s="162"/>
      <c r="E394" s="163">
        <v>15.12</v>
      </c>
      <c r="F394" s="160"/>
      <c r="G394" s="160"/>
      <c r="H394" s="160"/>
      <c r="I394" s="160"/>
      <c r="J394" s="160"/>
      <c r="K394" s="160"/>
      <c r="L394" s="160"/>
      <c r="M394" s="160"/>
      <c r="N394" s="160"/>
      <c r="O394" s="160"/>
      <c r="P394" s="160"/>
      <c r="Q394" s="160"/>
      <c r="R394" s="160"/>
      <c r="S394" s="160"/>
      <c r="T394" s="160"/>
      <c r="U394" s="160"/>
      <c r="V394" s="160"/>
      <c r="W394" s="160"/>
      <c r="X394" s="160"/>
      <c r="Y394" s="151"/>
      <c r="Z394" s="151"/>
      <c r="AA394" s="151"/>
      <c r="AB394" s="151"/>
      <c r="AC394" s="151"/>
      <c r="AD394" s="151"/>
      <c r="AE394" s="151"/>
      <c r="AF394" s="151"/>
      <c r="AG394" s="151" t="s">
        <v>149</v>
      </c>
      <c r="AH394" s="151">
        <v>0</v>
      </c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">
      <c r="A395" s="171">
        <v>122</v>
      </c>
      <c r="B395" s="172" t="s">
        <v>540</v>
      </c>
      <c r="C395" s="186" t="s">
        <v>541</v>
      </c>
      <c r="D395" s="173" t="s">
        <v>188</v>
      </c>
      <c r="E395" s="174">
        <v>136.14750000000001</v>
      </c>
      <c r="F395" s="175"/>
      <c r="G395" s="176">
        <f>ROUND(E395*F395,2)</f>
        <v>0</v>
      </c>
      <c r="H395" s="161"/>
      <c r="I395" s="160">
        <f>ROUND(E395*H395,2)</f>
        <v>0</v>
      </c>
      <c r="J395" s="161"/>
      <c r="K395" s="160">
        <f>ROUND(E395*J395,2)</f>
        <v>0</v>
      </c>
      <c r="L395" s="160">
        <v>21</v>
      </c>
      <c r="M395" s="160">
        <f>G395*(1+L395/100)</f>
        <v>0</v>
      </c>
      <c r="N395" s="160">
        <v>3.1199999999999999E-3</v>
      </c>
      <c r="O395" s="160">
        <f>ROUND(E395*N395,2)</f>
        <v>0.42</v>
      </c>
      <c r="P395" s="160">
        <v>0</v>
      </c>
      <c r="Q395" s="160">
        <f>ROUND(E395*P395,2)</f>
        <v>0</v>
      </c>
      <c r="R395" s="160"/>
      <c r="S395" s="160" t="s">
        <v>144</v>
      </c>
      <c r="T395" s="160" t="s">
        <v>145</v>
      </c>
      <c r="U395" s="160">
        <v>0.437</v>
      </c>
      <c r="V395" s="160">
        <f>ROUND(E395*U395,2)</f>
        <v>59.5</v>
      </c>
      <c r="W395" s="160"/>
      <c r="X395" s="160" t="s">
        <v>146</v>
      </c>
      <c r="Y395" s="151"/>
      <c r="Z395" s="151"/>
      <c r="AA395" s="151"/>
      <c r="AB395" s="151"/>
      <c r="AC395" s="151"/>
      <c r="AD395" s="151"/>
      <c r="AE395" s="151"/>
      <c r="AF395" s="151"/>
      <c r="AG395" s="151" t="s">
        <v>147</v>
      </c>
      <c r="AH395" s="151"/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">
      <c r="A396" s="158"/>
      <c r="B396" s="159"/>
      <c r="C396" s="187" t="s">
        <v>542</v>
      </c>
      <c r="D396" s="162"/>
      <c r="E396" s="163">
        <v>62.37</v>
      </c>
      <c r="F396" s="160"/>
      <c r="G396" s="160"/>
      <c r="H396" s="160"/>
      <c r="I396" s="160"/>
      <c r="J396" s="160"/>
      <c r="K396" s="160"/>
      <c r="L396" s="160"/>
      <c r="M396" s="160"/>
      <c r="N396" s="160"/>
      <c r="O396" s="160"/>
      <c r="P396" s="160"/>
      <c r="Q396" s="160"/>
      <c r="R396" s="160"/>
      <c r="S396" s="160"/>
      <c r="T396" s="160"/>
      <c r="U396" s="160"/>
      <c r="V396" s="160"/>
      <c r="W396" s="160"/>
      <c r="X396" s="160"/>
      <c r="Y396" s="151"/>
      <c r="Z396" s="151"/>
      <c r="AA396" s="151"/>
      <c r="AB396" s="151"/>
      <c r="AC396" s="151"/>
      <c r="AD396" s="151"/>
      <c r="AE396" s="151"/>
      <c r="AF396" s="151"/>
      <c r="AG396" s="151" t="s">
        <v>149</v>
      </c>
      <c r="AH396" s="151">
        <v>0</v>
      </c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">
      <c r="A397" s="158"/>
      <c r="B397" s="159"/>
      <c r="C397" s="187" t="s">
        <v>543</v>
      </c>
      <c r="D397" s="162"/>
      <c r="E397" s="163">
        <v>15.59</v>
      </c>
      <c r="F397" s="160"/>
      <c r="G397" s="160"/>
      <c r="H397" s="160"/>
      <c r="I397" s="160"/>
      <c r="J397" s="160"/>
      <c r="K397" s="160"/>
      <c r="L397" s="160"/>
      <c r="M397" s="160"/>
      <c r="N397" s="160"/>
      <c r="O397" s="160"/>
      <c r="P397" s="160"/>
      <c r="Q397" s="160"/>
      <c r="R397" s="160"/>
      <c r="S397" s="160"/>
      <c r="T397" s="160"/>
      <c r="U397" s="160"/>
      <c r="V397" s="160"/>
      <c r="W397" s="160"/>
      <c r="X397" s="160"/>
      <c r="Y397" s="151"/>
      <c r="Z397" s="151"/>
      <c r="AA397" s="151"/>
      <c r="AB397" s="151"/>
      <c r="AC397" s="151"/>
      <c r="AD397" s="151"/>
      <c r="AE397" s="151"/>
      <c r="AF397" s="151"/>
      <c r="AG397" s="151" t="s">
        <v>149</v>
      </c>
      <c r="AH397" s="151">
        <v>0</v>
      </c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">
      <c r="A398" s="158"/>
      <c r="B398" s="159"/>
      <c r="C398" s="187" t="s">
        <v>544</v>
      </c>
      <c r="D398" s="162"/>
      <c r="E398" s="163">
        <v>26.46</v>
      </c>
      <c r="F398" s="160"/>
      <c r="G398" s="160"/>
      <c r="H398" s="160"/>
      <c r="I398" s="160"/>
      <c r="J398" s="160"/>
      <c r="K398" s="160"/>
      <c r="L398" s="160"/>
      <c r="M398" s="160"/>
      <c r="N398" s="160"/>
      <c r="O398" s="160"/>
      <c r="P398" s="160"/>
      <c r="Q398" s="160"/>
      <c r="R398" s="160"/>
      <c r="S398" s="160"/>
      <c r="T398" s="160"/>
      <c r="U398" s="160"/>
      <c r="V398" s="160"/>
      <c r="W398" s="160"/>
      <c r="X398" s="160"/>
      <c r="Y398" s="151"/>
      <c r="Z398" s="151"/>
      <c r="AA398" s="151"/>
      <c r="AB398" s="151"/>
      <c r="AC398" s="151"/>
      <c r="AD398" s="151"/>
      <c r="AE398" s="151"/>
      <c r="AF398" s="151"/>
      <c r="AG398" s="151" t="s">
        <v>149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 x14ac:dyDescent="0.2">
      <c r="A399" s="158"/>
      <c r="B399" s="159"/>
      <c r="C399" s="187" t="s">
        <v>545</v>
      </c>
      <c r="D399" s="162"/>
      <c r="E399" s="163">
        <v>13.23</v>
      </c>
      <c r="F399" s="160"/>
      <c r="G399" s="160"/>
      <c r="H399" s="160"/>
      <c r="I399" s="160"/>
      <c r="J399" s="160"/>
      <c r="K399" s="160"/>
      <c r="L399" s="160"/>
      <c r="M399" s="160"/>
      <c r="N399" s="160"/>
      <c r="O399" s="160"/>
      <c r="P399" s="160"/>
      <c r="Q399" s="160"/>
      <c r="R399" s="160"/>
      <c r="S399" s="160"/>
      <c r="T399" s="160"/>
      <c r="U399" s="160"/>
      <c r="V399" s="160"/>
      <c r="W399" s="160"/>
      <c r="X399" s="160"/>
      <c r="Y399" s="151"/>
      <c r="Z399" s="151"/>
      <c r="AA399" s="151"/>
      <c r="AB399" s="151"/>
      <c r="AC399" s="151"/>
      <c r="AD399" s="151"/>
      <c r="AE399" s="151"/>
      <c r="AF399" s="151"/>
      <c r="AG399" s="151" t="s">
        <v>149</v>
      </c>
      <c r="AH399" s="151">
        <v>0</v>
      </c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outlineLevel="1" x14ac:dyDescent="0.2">
      <c r="A400" s="158"/>
      <c r="B400" s="159"/>
      <c r="C400" s="187" t="s">
        <v>546</v>
      </c>
      <c r="D400" s="162"/>
      <c r="E400" s="163">
        <v>6.62</v>
      </c>
      <c r="F400" s="160"/>
      <c r="G400" s="160"/>
      <c r="H400" s="160"/>
      <c r="I400" s="160"/>
      <c r="J400" s="160"/>
      <c r="K400" s="160"/>
      <c r="L400" s="160"/>
      <c r="M400" s="160"/>
      <c r="N400" s="160"/>
      <c r="O400" s="160"/>
      <c r="P400" s="160"/>
      <c r="Q400" s="160"/>
      <c r="R400" s="160"/>
      <c r="S400" s="160"/>
      <c r="T400" s="160"/>
      <c r="U400" s="160"/>
      <c r="V400" s="160"/>
      <c r="W400" s="160"/>
      <c r="X400" s="160"/>
      <c r="Y400" s="151"/>
      <c r="Z400" s="151"/>
      <c r="AA400" s="151"/>
      <c r="AB400" s="151"/>
      <c r="AC400" s="151"/>
      <c r="AD400" s="151"/>
      <c r="AE400" s="151"/>
      <c r="AF400" s="151"/>
      <c r="AG400" s="151" t="s">
        <v>149</v>
      </c>
      <c r="AH400" s="151">
        <v>0</v>
      </c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1" x14ac:dyDescent="0.2">
      <c r="A401" s="158"/>
      <c r="B401" s="159"/>
      <c r="C401" s="187" t="s">
        <v>547</v>
      </c>
      <c r="D401" s="162"/>
      <c r="E401" s="163">
        <v>11.88</v>
      </c>
      <c r="F401" s="160"/>
      <c r="G401" s="160"/>
      <c r="H401" s="160"/>
      <c r="I401" s="160"/>
      <c r="J401" s="160"/>
      <c r="K401" s="160"/>
      <c r="L401" s="160"/>
      <c r="M401" s="160"/>
      <c r="N401" s="160"/>
      <c r="O401" s="160"/>
      <c r="P401" s="160"/>
      <c r="Q401" s="160"/>
      <c r="R401" s="160"/>
      <c r="S401" s="160"/>
      <c r="T401" s="160"/>
      <c r="U401" s="160"/>
      <c r="V401" s="160"/>
      <c r="W401" s="160"/>
      <c r="X401" s="160"/>
      <c r="Y401" s="151"/>
      <c r="Z401" s="151"/>
      <c r="AA401" s="151"/>
      <c r="AB401" s="151"/>
      <c r="AC401" s="151"/>
      <c r="AD401" s="151"/>
      <c r="AE401" s="151"/>
      <c r="AF401" s="151"/>
      <c r="AG401" s="151" t="s">
        <v>149</v>
      </c>
      <c r="AH401" s="151">
        <v>0</v>
      </c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1" x14ac:dyDescent="0.2">
      <c r="A402" s="171">
        <v>123</v>
      </c>
      <c r="B402" s="172" t="s">
        <v>548</v>
      </c>
      <c r="C402" s="186" t="s">
        <v>549</v>
      </c>
      <c r="D402" s="173" t="s">
        <v>188</v>
      </c>
      <c r="E402" s="174">
        <v>44.1</v>
      </c>
      <c r="F402" s="175"/>
      <c r="G402" s="176">
        <f>ROUND(E402*F402,2)</f>
        <v>0</v>
      </c>
      <c r="H402" s="161"/>
      <c r="I402" s="160">
        <f>ROUND(E402*H402,2)</f>
        <v>0</v>
      </c>
      <c r="J402" s="161"/>
      <c r="K402" s="160">
        <f>ROUND(E402*J402,2)</f>
        <v>0</v>
      </c>
      <c r="L402" s="160">
        <v>21</v>
      </c>
      <c r="M402" s="160">
        <f>G402*(1+L402/100)</f>
        <v>0</v>
      </c>
      <c r="N402" s="160">
        <v>1.6000000000000001E-3</v>
      </c>
      <c r="O402" s="160">
        <f>ROUND(E402*N402,2)</f>
        <v>7.0000000000000007E-2</v>
      </c>
      <c r="P402" s="160">
        <v>0</v>
      </c>
      <c r="Q402" s="160">
        <f>ROUND(E402*P402,2)</f>
        <v>0</v>
      </c>
      <c r="R402" s="160" t="s">
        <v>178</v>
      </c>
      <c r="S402" s="160" t="s">
        <v>144</v>
      </c>
      <c r="T402" s="160" t="s">
        <v>145</v>
      </c>
      <c r="U402" s="160">
        <v>0</v>
      </c>
      <c r="V402" s="160">
        <f>ROUND(E402*U402,2)</f>
        <v>0</v>
      </c>
      <c r="W402" s="160"/>
      <c r="X402" s="160" t="s">
        <v>179</v>
      </c>
      <c r="Y402" s="151"/>
      <c r="Z402" s="151"/>
      <c r="AA402" s="151"/>
      <c r="AB402" s="151"/>
      <c r="AC402" s="151"/>
      <c r="AD402" s="151"/>
      <c r="AE402" s="151"/>
      <c r="AF402" s="151"/>
      <c r="AG402" s="151" t="s">
        <v>180</v>
      </c>
      <c r="AH402" s="151"/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outlineLevel="1" x14ac:dyDescent="0.2">
      <c r="A403" s="158"/>
      <c r="B403" s="159"/>
      <c r="C403" s="187" t="s">
        <v>550</v>
      </c>
      <c r="D403" s="162"/>
      <c r="E403" s="163">
        <v>27.72</v>
      </c>
      <c r="F403" s="160"/>
      <c r="G403" s="160"/>
      <c r="H403" s="160"/>
      <c r="I403" s="160"/>
      <c r="J403" s="160"/>
      <c r="K403" s="160"/>
      <c r="L403" s="160"/>
      <c r="M403" s="160"/>
      <c r="N403" s="160"/>
      <c r="O403" s="160"/>
      <c r="P403" s="160"/>
      <c r="Q403" s="160"/>
      <c r="R403" s="160"/>
      <c r="S403" s="160"/>
      <c r="T403" s="160"/>
      <c r="U403" s="160"/>
      <c r="V403" s="160"/>
      <c r="W403" s="160"/>
      <c r="X403" s="160"/>
      <c r="Y403" s="151"/>
      <c r="Z403" s="151"/>
      <c r="AA403" s="151"/>
      <c r="AB403" s="151"/>
      <c r="AC403" s="151"/>
      <c r="AD403" s="151"/>
      <c r="AE403" s="151"/>
      <c r="AF403" s="151"/>
      <c r="AG403" s="151" t="s">
        <v>149</v>
      </c>
      <c r="AH403" s="151">
        <v>0</v>
      </c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1" x14ac:dyDescent="0.2">
      <c r="A404" s="158"/>
      <c r="B404" s="159"/>
      <c r="C404" s="187" t="s">
        <v>551</v>
      </c>
      <c r="D404" s="162"/>
      <c r="E404" s="163">
        <v>15.12</v>
      </c>
      <c r="F404" s="160"/>
      <c r="G404" s="160"/>
      <c r="H404" s="160"/>
      <c r="I404" s="160"/>
      <c r="J404" s="160"/>
      <c r="K404" s="160"/>
      <c r="L404" s="160"/>
      <c r="M404" s="160"/>
      <c r="N404" s="160"/>
      <c r="O404" s="160"/>
      <c r="P404" s="160"/>
      <c r="Q404" s="160"/>
      <c r="R404" s="160"/>
      <c r="S404" s="160"/>
      <c r="T404" s="160"/>
      <c r="U404" s="160"/>
      <c r="V404" s="160"/>
      <c r="W404" s="160"/>
      <c r="X404" s="160"/>
      <c r="Y404" s="151"/>
      <c r="Z404" s="151"/>
      <c r="AA404" s="151"/>
      <c r="AB404" s="151"/>
      <c r="AC404" s="151"/>
      <c r="AD404" s="151"/>
      <c r="AE404" s="151"/>
      <c r="AF404" s="151"/>
      <c r="AG404" s="151" t="s">
        <v>149</v>
      </c>
      <c r="AH404" s="151">
        <v>0</v>
      </c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 x14ac:dyDescent="0.2">
      <c r="A405" s="158"/>
      <c r="B405" s="159"/>
      <c r="C405" s="187" t="s">
        <v>219</v>
      </c>
      <c r="D405" s="162"/>
      <c r="E405" s="163">
        <v>1.26</v>
      </c>
      <c r="F405" s="160"/>
      <c r="G405" s="160"/>
      <c r="H405" s="160"/>
      <c r="I405" s="160"/>
      <c r="J405" s="160"/>
      <c r="K405" s="160"/>
      <c r="L405" s="160"/>
      <c r="M405" s="160"/>
      <c r="N405" s="160"/>
      <c r="O405" s="160"/>
      <c r="P405" s="160"/>
      <c r="Q405" s="160"/>
      <c r="R405" s="160"/>
      <c r="S405" s="160"/>
      <c r="T405" s="160"/>
      <c r="U405" s="160"/>
      <c r="V405" s="160"/>
      <c r="W405" s="160"/>
      <c r="X405" s="160"/>
      <c r="Y405" s="151"/>
      <c r="Z405" s="151"/>
      <c r="AA405" s="151"/>
      <c r="AB405" s="151"/>
      <c r="AC405" s="151"/>
      <c r="AD405" s="151"/>
      <c r="AE405" s="151"/>
      <c r="AF405" s="151"/>
      <c r="AG405" s="151" t="s">
        <v>149</v>
      </c>
      <c r="AH405" s="151">
        <v>0</v>
      </c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">
      <c r="A406" s="171">
        <v>124</v>
      </c>
      <c r="B406" s="172" t="s">
        <v>552</v>
      </c>
      <c r="C406" s="186" t="s">
        <v>553</v>
      </c>
      <c r="D406" s="173" t="s">
        <v>188</v>
      </c>
      <c r="E406" s="174">
        <v>18.495000000000001</v>
      </c>
      <c r="F406" s="175"/>
      <c r="G406" s="176">
        <f>ROUND(E406*F406,2)</f>
        <v>0</v>
      </c>
      <c r="H406" s="161"/>
      <c r="I406" s="160">
        <f>ROUND(E406*H406,2)</f>
        <v>0</v>
      </c>
      <c r="J406" s="161"/>
      <c r="K406" s="160">
        <f>ROUND(E406*J406,2)</f>
        <v>0</v>
      </c>
      <c r="L406" s="160">
        <v>21</v>
      </c>
      <c r="M406" s="160">
        <f>G406*(1+L406/100)</f>
        <v>0</v>
      </c>
      <c r="N406" s="160">
        <v>1.6999999999999999E-3</v>
      </c>
      <c r="O406" s="160">
        <f>ROUND(E406*N406,2)</f>
        <v>0.03</v>
      </c>
      <c r="P406" s="160">
        <v>0</v>
      </c>
      <c r="Q406" s="160">
        <f>ROUND(E406*P406,2)</f>
        <v>0</v>
      </c>
      <c r="R406" s="160" t="s">
        <v>178</v>
      </c>
      <c r="S406" s="160" t="s">
        <v>144</v>
      </c>
      <c r="T406" s="160" t="s">
        <v>145</v>
      </c>
      <c r="U406" s="160">
        <v>0</v>
      </c>
      <c r="V406" s="160">
        <f>ROUND(E406*U406,2)</f>
        <v>0</v>
      </c>
      <c r="W406" s="160"/>
      <c r="X406" s="160" t="s">
        <v>179</v>
      </c>
      <c r="Y406" s="151"/>
      <c r="Z406" s="151"/>
      <c r="AA406" s="151"/>
      <c r="AB406" s="151"/>
      <c r="AC406" s="151"/>
      <c r="AD406" s="151"/>
      <c r="AE406" s="151"/>
      <c r="AF406" s="151"/>
      <c r="AG406" s="151" t="s">
        <v>180</v>
      </c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outlineLevel="1" x14ac:dyDescent="0.2">
      <c r="A407" s="158"/>
      <c r="B407" s="159"/>
      <c r="C407" s="187" t="s">
        <v>546</v>
      </c>
      <c r="D407" s="162"/>
      <c r="E407" s="163">
        <v>6.62</v>
      </c>
      <c r="F407" s="160"/>
      <c r="G407" s="160"/>
      <c r="H407" s="160"/>
      <c r="I407" s="160"/>
      <c r="J407" s="160"/>
      <c r="K407" s="160"/>
      <c r="L407" s="160"/>
      <c r="M407" s="160"/>
      <c r="N407" s="160"/>
      <c r="O407" s="160"/>
      <c r="P407" s="160"/>
      <c r="Q407" s="160"/>
      <c r="R407" s="160"/>
      <c r="S407" s="160"/>
      <c r="T407" s="160"/>
      <c r="U407" s="160"/>
      <c r="V407" s="160"/>
      <c r="W407" s="160"/>
      <c r="X407" s="160"/>
      <c r="Y407" s="151"/>
      <c r="Z407" s="151"/>
      <c r="AA407" s="151"/>
      <c r="AB407" s="151"/>
      <c r="AC407" s="151"/>
      <c r="AD407" s="151"/>
      <c r="AE407" s="151"/>
      <c r="AF407" s="151"/>
      <c r="AG407" s="151" t="s">
        <v>149</v>
      </c>
      <c r="AH407" s="151">
        <v>0</v>
      </c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outlineLevel="1" x14ac:dyDescent="0.2">
      <c r="A408" s="158"/>
      <c r="B408" s="159"/>
      <c r="C408" s="187" t="s">
        <v>547</v>
      </c>
      <c r="D408" s="162"/>
      <c r="E408" s="163">
        <v>11.88</v>
      </c>
      <c r="F408" s="160"/>
      <c r="G408" s="160"/>
      <c r="H408" s="160"/>
      <c r="I408" s="160"/>
      <c r="J408" s="160"/>
      <c r="K408" s="160"/>
      <c r="L408" s="160"/>
      <c r="M408" s="160"/>
      <c r="N408" s="160"/>
      <c r="O408" s="160"/>
      <c r="P408" s="160"/>
      <c r="Q408" s="160"/>
      <c r="R408" s="160"/>
      <c r="S408" s="160"/>
      <c r="T408" s="160"/>
      <c r="U408" s="160"/>
      <c r="V408" s="160"/>
      <c r="W408" s="160"/>
      <c r="X408" s="160"/>
      <c r="Y408" s="151"/>
      <c r="Z408" s="151"/>
      <c r="AA408" s="151"/>
      <c r="AB408" s="151"/>
      <c r="AC408" s="151"/>
      <c r="AD408" s="151"/>
      <c r="AE408" s="151"/>
      <c r="AF408" s="151"/>
      <c r="AG408" s="151" t="s">
        <v>149</v>
      </c>
      <c r="AH408" s="151">
        <v>0</v>
      </c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1" x14ac:dyDescent="0.2">
      <c r="A409" s="171">
        <v>125</v>
      </c>
      <c r="B409" s="172" t="s">
        <v>554</v>
      </c>
      <c r="C409" s="186" t="s">
        <v>555</v>
      </c>
      <c r="D409" s="173" t="s">
        <v>188</v>
      </c>
      <c r="E409" s="174">
        <v>13.23</v>
      </c>
      <c r="F409" s="175"/>
      <c r="G409" s="176">
        <f>ROUND(E409*F409,2)</f>
        <v>0</v>
      </c>
      <c r="H409" s="161"/>
      <c r="I409" s="160">
        <f>ROUND(E409*H409,2)</f>
        <v>0</v>
      </c>
      <c r="J409" s="161"/>
      <c r="K409" s="160">
        <f>ROUND(E409*J409,2)</f>
        <v>0</v>
      </c>
      <c r="L409" s="160">
        <v>21</v>
      </c>
      <c r="M409" s="160">
        <f>G409*(1+L409/100)</f>
        <v>0</v>
      </c>
      <c r="N409" s="160">
        <v>1.6999999999999999E-3</v>
      </c>
      <c r="O409" s="160">
        <f>ROUND(E409*N409,2)</f>
        <v>0.02</v>
      </c>
      <c r="P409" s="160">
        <v>0</v>
      </c>
      <c r="Q409" s="160">
        <f>ROUND(E409*P409,2)</f>
        <v>0</v>
      </c>
      <c r="R409" s="160" t="s">
        <v>178</v>
      </c>
      <c r="S409" s="160" t="s">
        <v>144</v>
      </c>
      <c r="T409" s="160" t="s">
        <v>145</v>
      </c>
      <c r="U409" s="160">
        <v>0</v>
      </c>
      <c r="V409" s="160">
        <f>ROUND(E409*U409,2)</f>
        <v>0</v>
      </c>
      <c r="W409" s="160"/>
      <c r="X409" s="160" t="s">
        <v>179</v>
      </c>
      <c r="Y409" s="151"/>
      <c r="Z409" s="151"/>
      <c r="AA409" s="151"/>
      <c r="AB409" s="151"/>
      <c r="AC409" s="151"/>
      <c r="AD409" s="151"/>
      <c r="AE409" s="151"/>
      <c r="AF409" s="151"/>
      <c r="AG409" s="151" t="s">
        <v>180</v>
      </c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1" x14ac:dyDescent="0.2">
      <c r="A410" s="158"/>
      <c r="B410" s="159"/>
      <c r="C410" s="187" t="s">
        <v>545</v>
      </c>
      <c r="D410" s="162"/>
      <c r="E410" s="163">
        <v>13.23</v>
      </c>
      <c r="F410" s="160"/>
      <c r="G410" s="160"/>
      <c r="H410" s="160"/>
      <c r="I410" s="160"/>
      <c r="J410" s="160"/>
      <c r="K410" s="160"/>
      <c r="L410" s="160"/>
      <c r="M410" s="160"/>
      <c r="N410" s="160"/>
      <c r="O410" s="160"/>
      <c r="P410" s="160"/>
      <c r="Q410" s="160"/>
      <c r="R410" s="160"/>
      <c r="S410" s="160"/>
      <c r="T410" s="160"/>
      <c r="U410" s="160"/>
      <c r="V410" s="160"/>
      <c r="W410" s="160"/>
      <c r="X410" s="160"/>
      <c r="Y410" s="151"/>
      <c r="Z410" s="151"/>
      <c r="AA410" s="151"/>
      <c r="AB410" s="151"/>
      <c r="AC410" s="151"/>
      <c r="AD410" s="151"/>
      <c r="AE410" s="151"/>
      <c r="AF410" s="151"/>
      <c r="AG410" s="151" t="s">
        <v>149</v>
      </c>
      <c r="AH410" s="151">
        <v>0</v>
      </c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1" x14ac:dyDescent="0.2">
      <c r="A411" s="171">
        <v>126</v>
      </c>
      <c r="B411" s="172" t="s">
        <v>556</v>
      </c>
      <c r="C411" s="186" t="s">
        <v>557</v>
      </c>
      <c r="D411" s="173" t="s">
        <v>188</v>
      </c>
      <c r="E411" s="174">
        <v>104.4225</v>
      </c>
      <c r="F411" s="175"/>
      <c r="G411" s="176">
        <f>ROUND(E411*F411,2)</f>
        <v>0</v>
      </c>
      <c r="H411" s="161"/>
      <c r="I411" s="160">
        <f>ROUND(E411*H411,2)</f>
        <v>0</v>
      </c>
      <c r="J411" s="161"/>
      <c r="K411" s="160">
        <f>ROUND(E411*J411,2)</f>
        <v>0</v>
      </c>
      <c r="L411" s="160">
        <v>21</v>
      </c>
      <c r="M411" s="160">
        <f>G411*(1+L411/100)</f>
        <v>0</v>
      </c>
      <c r="N411" s="160">
        <v>1.6999999999999999E-3</v>
      </c>
      <c r="O411" s="160">
        <f>ROUND(E411*N411,2)</f>
        <v>0.18</v>
      </c>
      <c r="P411" s="160">
        <v>0</v>
      </c>
      <c r="Q411" s="160">
        <f>ROUND(E411*P411,2)</f>
        <v>0</v>
      </c>
      <c r="R411" s="160" t="s">
        <v>178</v>
      </c>
      <c r="S411" s="160" t="s">
        <v>144</v>
      </c>
      <c r="T411" s="160" t="s">
        <v>145</v>
      </c>
      <c r="U411" s="160">
        <v>0</v>
      </c>
      <c r="V411" s="160">
        <f>ROUND(E411*U411,2)</f>
        <v>0</v>
      </c>
      <c r="W411" s="160"/>
      <c r="X411" s="160" t="s">
        <v>179</v>
      </c>
      <c r="Y411" s="151"/>
      <c r="Z411" s="151"/>
      <c r="AA411" s="151"/>
      <c r="AB411" s="151"/>
      <c r="AC411" s="151"/>
      <c r="AD411" s="151"/>
      <c r="AE411" s="151"/>
      <c r="AF411" s="151"/>
      <c r="AG411" s="151" t="s">
        <v>180</v>
      </c>
      <c r="AH411" s="151"/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outlineLevel="1" x14ac:dyDescent="0.2">
      <c r="A412" s="158"/>
      <c r="B412" s="159"/>
      <c r="C412" s="187" t="s">
        <v>542</v>
      </c>
      <c r="D412" s="162"/>
      <c r="E412" s="163">
        <v>62.37</v>
      </c>
      <c r="F412" s="160"/>
      <c r="G412" s="160"/>
      <c r="H412" s="160"/>
      <c r="I412" s="160"/>
      <c r="J412" s="160"/>
      <c r="K412" s="160"/>
      <c r="L412" s="160"/>
      <c r="M412" s="160"/>
      <c r="N412" s="160"/>
      <c r="O412" s="160"/>
      <c r="P412" s="160"/>
      <c r="Q412" s="160"/>
      <c r="R412" s="160"/>
      <c r="S412" s="160"/>
      <c r="T412" s="160"/>
      <c r="U412" s="160"/>
      <c r="V412" s="160"/>
      <c r="W412" s="160"/>
      <c r="X412" s="160"/>
      <c r="Y412" s="151"/>
      <c r="Z412" s="151"/>
      <c r="AA412" s="151"/>
      <c r="AB412" s="151"/>
      <c r="AC412" s="151"/>
      <c r="AD412" s="151"/>
      <c r="AE412" s="151"/>
      <c r="AF412" s="151"/>
      <c r="AG412" s="151" t="s">
        <v>149</v>
      </c>
      <c r="AH412" s="151">
        <v>0</v>
      </c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outlineLevel="1" x14ac:dyDescent="0.2">
      <c r="A413" s="158"/>
      <c r="B413" s="159"/>
      <c r="C413" s="187" t="s">
        <v>543</v>
      </c>
      <c r="D413" s="162"/>
      <c r="E413" s="163">
        <v>15.59</v>
      </c>
      <c r="F413" s="160"/>
      <c r="G413" s="160"/>
      <c r="H413" s="160"/>
      <c r="I413" s="160"/>
      <c r="J413" s="160"/>
      <c r="K413" s="160"/>
      <c r="L413" s="160"/>
      <c r="M413" s="160"/>
      <c r="N413" s="160"/>
      <c r="O413" s="160"/>
      <c r="P413" s="160"/>
      <c r="Q413" s="160"/>
      <c r="R413" s="160"/>
      <c r="S413" s="160"/>
      <c r="T413" s="160"/>
      <c r="U413" s="160"/>
      <c r="V413" s="160"/>
      <c r="W413" s="160"/>
      <c r="X413" s="160"/>
      <c r="Y413" s="151"/>
      <c r="Z413" s="151"/>
      <c r="AA413" s="151"/>
      <c r="AB413" s="151"/>
      <c r="AC413" s="151"/>
      <c r="AD413" s="151"/>
      <c r="AE413" s="151"/>
      <c r="AF413" s="151"/>
      <c r="AG413" s="151" t="s">
        <v>149</v>
      </c>
      <c r="AH413" s="151">
        <v>0</v>
      </c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1" x14ac:dyDescent="0.2">
      <c r="A414" s="158"/>
      <c r="B414" s="159"/>
      <c r="C414" s="187" t="s">
        <v>544</v>
      </c>
      <c r="D414" s="162"/>
      <c r="E414" s="163">
        <v>26.46</v>
      </c>
      <c r="F414" s="160"/>
      <c r="G414" s="160"/>
      <c r="H414" s="160"/>
      <c r="I414" s="160"/>
      <c r="J414" s="160"/>
      <c r="K414" s="160"/>
      <c r="L414" s="160"/>
      <c r="M414" s="160"/>
      <c r="N414" s="160"/>
      <c r="O414" s="160"/>
      <c r="P414" s="160"/>
      <c r="Q414" s="160"/>
      <c r="R414" s="160"/>
      <c r="S414" s="160"/>
      <c r="T414" s="160"/>
      <c r="U414" s="160"/>
      <c r="V414" s="160"/>
      <c r="W414" s="160"/>
      <c r="X414" s="160"/>
      <c r="Y414" s="151"/>
      <c r="Z414" s="151"/>
      <c r="AA414" s="151"/>
      <c r="AB414" s="151"/>
      <c r="AC414" s="151"/>
      <c r="AD414" s="151"/>
      <c r="AE414" s="151"/>
      <c r="AF414" s="151"/>
      <c r="AG414" s="151" t="s">
        <v>149</v>
      </c>
      <c r="AH414" s="151">
        <v>0</v>
      </c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1" x14ac:dyDescent="0.2">
      <c r="A415" s="177">
        <v>127</v>
      </c>
      <c r="B415" s="178" t="s">
        <v>558</v>
      </c>
      <c r="C415" s="188" t="s">
        <v>559</v>
      </c>
      <c r="D415" s="179" t="s">
        <v>0</v>
      </c>
      <c r="E415" s="180">
        <v>1843.5021999999999</v>
      </c>
      <c r="F415" s="181"/>
      <c r="G415" s="182">
        <f>ROUND(E415*F415,2)</f>
        <v>0</v>
      </c>
      <c r="H415" s="161"/>
      <c r="I415" s="160">
        <f>ROUND(E415*H415,2)</f>
        <v>0</v>
      </c>
      <c r="J415" s="161"/>
      <c r="K415" s="160">
        <f>ROUND(E415*J415,2)</f>
        <v>0</v>
      </c>
      <c r="L415" s="160">
        <v>21</v>
      </c>
      <c r="M415" s="160">
        <f>G415*(1+L415/100)</f>
        <v>0</v>
      </c>
      <c r="N415" s="160">
        <v>0</v>
      </c>
      <c r="O415" s="160">
        <f>ROUND(E415*N415,2)</f>
        <v>0</v>
      </c>
      <c r="P415" s="160">
        <v>0</v>
      </c>
      <c r="Q415" s="160">
        <f>ROUND(E415*P415,2)</f>
        <v>0</v>
      </c>
      <c r="R415" s="160"/>
      <c r="S415" s="160" t="s">
        <v>144</v>
      </c>
      <c r="T415" s="160" t="s">
        <v>145</v>
      </c>
      <c r="U415" s="160">
        <v>0</v>
      </c>
      <c r="V415" s="160">
        <f>ROUND(E415*U415,2)</f>
        <v>0</v>
      </c>
      <c r="W415" s="160"/>
      <c r="X415" s="160" t="s">
        <v>146</v>
      </c>
      <c r="Y415" s="151"/>
      <c r="Z415" s="151"/>
      <c r="AA415" s="151"/>
      <c r="AB415" s="151"/>
      <c r="AC415" s="151"/>
      <c r="AD415" s="151"/>
      <c r="AE415" s="151"/>
      <c r="AF415" s="151"/>
      <c r="AG415" s="151" t="s">
        <v>375</v>
      </c>
      <c r="AH415" s="151"/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x14ac:dyDescent="0.2">
      <c r="A416" s="165" t="s">
        <v>139</v>
      </c>
      <c r="B416" s="166" t="s">
        <v>107</v>
      </c>
      <c r="C416" s="185" t="s">
        <v>108</v>
      </c>
      <c r="D416" s="167"/>
      <c r="E416" s="168"/>
      <c r="F416" s="169"/>
      <c r="G416" s="170">
        <f>SUMIF(AG417:AG417,"&lt;&gt;NOR",G417:G417)</f>
        <v>0</v>
      </c>
      <c r="H416" s="164"/>
      <c r="I416" s="164">
        <f>SUM(I417:I417)</f>
        <v>0</v>
      </c>
      <c r="J416" s="164"/>
      <c r="K416" s="164">
        <f>SUM(K417:K417)</f>
        <v>0</v>
      </c>
      <c r="L416" s="164"/>
      <c r="M416" s="164">
        <f>SUM(M417:M417)</f>
        <v>0</v>
      </c>
      <c r="N416" s="164"/>
      <c r="O416" s="164">
        <f>SUM(O417:O417)</f>
        <v>0</v>
      </c>
      <c r="P416" s="164"/>
      <c r="Q416" s="164">
        <f>SUM(Q417:Q417)</f>
        <v>0</v>
      </c>
      <c r="R416" s="164"/>
      <c r="S416" s="164"/>
      <c r="T416" s="164"/>
      <c r="U416" s="164"/>
      <c r="V416" s="164">
        <f>SUM(V417:V417)</f>
        <v>0</v>
      </c>
      <c r="W416" s="164"/>
      <c r="X416" s="164"/>
      <c r="AG416" t="s">
        <v>140</v>
      </c>
    </row>
    <row r="417" spans="1:60" outlineLevel="1" x14ac:dyDescent="0.2">
      <c r="A417" s="177">
        <v>128</v>
      </c>
      <c r="B417" s="178" t="s">
        <v>560</v>
      </c>
      <c r="C417" s="188" t="s">
        <v>561</v>
      </c>
      <c r="D417" s="179" t="s">
        <v>501</v>
      </c>
      <c r="E417" s="180">
        <v>1</v>
      </c>
      <c r="F417" s="181"/>
      <c r="G417" s="182">
        <f>ROUND(E417*F417,2)</f>
        <v>0</v>
      </c>
      <c r="H417" s="161"/>
      <c r="I417" s="160">
        <f>ROUND(E417*H417,2)</f>
        <v>0</v>
      </c>
      <c r="J417" s="161"/>
      <c r="K417" s="160">
        <f>ROUND(E417*J417,2)</f>
        <v>0</v>
      </c>
      <c r="L417" s="160">
        <v>21</v>
      </c>
      <c r="M417" s="160">
        <f>G417*(1+L417/100)</f>
        <v>0</v>
      </c>
      <c r="N417" s="160">
        <v>0</v>
      </c>
      <c r="O417" s="160">
        <f>ROUND(E417*N417,2)</f>
        <v>0</v>
      </c>
      <c r="P417" s="160">
        <v>0</v>
      </c>
      <c r="Q417" s="160">
        <f>ROUND(E417*P417,2)</f>
        <v>0</v>
      </c>
      <c r="R417" s="160"/>
      <c r="S417" s="160" t="s">
        <v>270</v>
      </c>
      <c r="T417" s="160" t="s">
        <v>145</v>
      </c>
      <c r="U417" s="160">
        <v>0</v>
      </c>
      <c r="V417" s="160">
        <f>ROUND(E417*U417,2)</f>
        <v>0</v>
      </c>
      <c r="W417" s="160"/>
      <c r="X417" s="160" t="s">
        <v>562</v>
      </c>
      <c r="Y417" s="151"/>
      <c r="Z417" s="151"/>
      <c r="AA417" s="151"/>
      <c r="AB417" s="151"/>
      <c r="AC417" s="151"/>
      <c r="AD417" s="151"/>
      <c r="AE417" s="151"/>
      <c r="AF417" s="151"/>
      <c r="AG417" s="151" t="s">
        <v>563</v>
      </c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x14ac:dyDescent="0.2">
      <c r="A418" s="165" t="s">
        <v>139</v>
      </c>
      <c r="B418" s="166" t="s">
        <v>109</v>
      </c>
      <c r="C418" s="185" t="s">
        <v>110</v>
      </c>
      <c r="D418" s="167"/>
      <c r="E418" s="168"/>
      <c r="F418" s="169"/>
      <c r="G418" s="170">
        <f>SUMIF(AG419:AG425,"&lt;&gt;NOR",G419:G425)</f>
        <v>0</v>
      </c>
      <c r="H418" s="164"/>
      <c r="I418" s="164">
        <f>SUM(I419:I425)</f>
        <v>0</v>
      </c>
      <c r="J418" s="164"/>
      <c r="K418" s="164">
        <f>SUM(K419:K425)</f>
        <v>0</v>
      </c>
      <c r="L418" s="164"/>
      <c r="M418" s="164">
        <f>SUM(M419:M425)</f>
        <v>0</v>
      </c>
      <c r="N418" s="164"/>
      <c r="O418" s="164">
        <f>SUM(O419:O425)</f>
        <v>0</v>
      </c>
      <c r="P418" s="164"/>
      <c r="Q418" s="164">
        <f>SUM(Q419:Q425)</f>
        <v>0</v>
      </c>
      <c r="R418" s="164"/>
      <c r="S418" s="164"/>
      <c r="T418" s="164"/>
      <c r="U418" s="164"/>
      <c r="V418" s="164">
        <f>SUM(V419:V425)</f>
        <v>61.870000000000005</v>
      </c>
      <c r="W418" s="164"/>
      <c r="X418" s="164"/>
      <c r="AG418" t="s">
        <v>140</v>
      </c>
    </row>
    <row r="419" spans="1:60" outlineLevel="1" x14ac:dyDescent="0.2">
      <c r="A419" s="171">
        <v>129</v>
      </c>
      <c r="B419" s="172" t="s">
        <v>564</v>
      </c>
      <c r="C419" s="186" t="s">
        <v>565</v>
      </c>
      <c r="D419" s="173" t="s">
        <v>195</v>
      </c>
      <c r="E419" s="174">
        <v>31.61168</v>
      </c>
      <c r="F419" s="175"/>
      <c r="G419" s="176">
        <f>ROUND(E419*F419,2)</f>
        <v>0</v>
      </c>
      <c r="H419" s="161"/>
      <c r="I419" s="160">
        <f>ROUND(E419*H419,2)</f>
        <v>0</v>
      </c>
      <c r="J419" s="161"/>
      <c r="K419" s="160">
        <f>ROUND(E419*J419,2)</f>
        <v>0</v>
      </c>
      <c r="L419" s="160">
        <v>21</v>
      </c>
      <c r="M419" s="160">
        <f>G419*(1+L419/100)</f>
        <v>0</v>
      </c>
      <c r="N419" s="160">
        <v>0</v>
      </c>
      <c r="O419" s="160">
        <f>ROUND(E419*N419,2)</f>
        <v>0</v>
      </c>
      <c r="P419" s="160">
        <v>0</v>
      </c>
      <c r="Q419" s="160">
        <f>ROUND(E419*P419,2)</f>
        <v>0</v>
      </c>
      <c r="R419" s="160"/>
      <c r="S419" s="160" t="s">
        <v>144</v>
      </c>
      <c r="T419" s="160" t="s">
        <v>145</v>
      </c>
      <c r="U419" s="160">
        <v>0.49</v>
      </c>
      <c r="V419" s="160">
        <f>ROUND(E419*U419,2)</f>
        <v>15.49</v>
      </c>
      <c r="W419" s="160"/>
      <c r="X419" s="160" t="s">
        <v>146</v>
      </c>
      <c r="Y419" s="151"/>
      <c r="Z419" s="151"/>
      <c r="AA419" s="151"/>
      <c r="AB419" s="151"/>
      <c r="AC419" s="151"/>
      <c r="AD419" s="151"/>
      <c r="AE419" s="151"/>
      <c r="AF419" s="151"/>
      <c r="AG419" s="151" t="s">
        <v>566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1" x14ac:dyDescent="0.2">
      <c r="A420" s="158"/>
      <c r="B420" s="159"/>
      <c r="C420" s="281" t="s">
        <v>567</v>
      </c>
      <c r="D420" s="282"/>
      <c r="E420" s="282"/>
      <c r="F420" s="282"/>
      <c r="G420" s="282"/>
      <c r="H420" s="160"/>
      <c r="I420" s="160"/>
      <c r="J420" s="160"/>
      <c r="K420" s="160"/>
      <c r="L420" s="160"/>
      <c r="M420" s="160"/>
      <c r="N420" s="160"/>
      <c r="O420" s="160"/>
      <c r="P420" s="160"/>
      <c r="Q420" s="160"/>
      <c r="R420" s="160"/>
      <c r="S420" s="160"/>
      <c r="T420" s="160"/>
      <c r="U420" s="160"/>
      <c r="V420" s="160"/>
      <c r="W420" s="160"/>
      <c r="X420" s="160"/>
      <c r="Y420" s="151"/>
      <c r="Z420" s="151"/>
      <c r="AA420" s="151"/>
      <c r="AB420" s="151"/>
      <c r="AC420" s="151"/>
      <c r="AD420" s="151"/>
      <c r="AE420" s="151"/>
      <c r="AF420" s="151"/>
      <c r="AG420" s="151" t="s">
        <v>200</v>
      </c>
      <c r="AH420" s="151"/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1" x14ac:dyDescent="0.2">
      <c r="A421" s="177">
        <v>130</v>
      </c>
      <c r="B421" s="178" t="s">
        <v>568</v>
      </c>
      <c r="C421" s="188" t="s">
        <v>569</v>
      </c>
      <c r="D421" s="179" t="s">
        <v>195</v>
      </c>
      <c r="E421" s="180">
        <v>474.17525999999998</v>
      </c>
      <c r="F421" s="181"/>
      <c r="G421" s="182">
        <f>ROUND(E421*F421,2)</f>
        <v>0</v>
      </c>
      <c r="H421" s="161"/>
      <c r="I421" s="160">
        <f>ROUND(E421*H421,2)</f>
        <v>0</v>
      </c>
      <c r="J421" s="161"/>
      <c r="K421" s="160">
        <f>ROUND(E421*J421,2)</f>
        <v>0</v>
      </c>
      <c r="L421" s="160">
        <v>21</v>
      </c>
      <c r="M421" s="160">
        <f>G421*(1+L421/100)</f>
        <v>0</v>
      </c>
      <c r="N421" s="160">
        <v>0</v>
      </c>
      <c r="O421" s="160">
        <f>ROUND(E421*N421,2)</f>
        <v>0</v>
      </c>
      <c r="P421" s="160">
        <v>0</v>
      </c>
      <c r="Q421" s="160">
        <f>ROUND(E421*P421,2)</f>
        <v>0</v>
      </c>
      <c r="R421" s="160"/>
      <c r="S421" s="160" t="s">
        <v>144</v>
      </c>
      <c r="T421" s="160" t="s">
        <v>145</v>
      </c>
      <c r="U421" s="160">
        <v>0</v>
      </c>
      <c r="V421" s="160">
        <f>ROUND(E421*U421,2)</f>
        <v>0</v>
      </c>
      <c r="W421" s="160"/>
      <c r="X421" s="160" t="s">
        <v>146</v>
      </c>
      <c r="Y421" s="151"/>
      <c r="Z421" s="151"/>
      <c r="AA421" s="151"/>
      <c r="AB421" s="151"/>
      <c r="AC421" s="151"/>
      <c r="AD421" s="151"/>
      <c r="AE421" s="151"/>
      <c r="AF421" s="151"/>
      <c r="AG421" s="151" t="s">
        <v>566</v>
      </c>
      <c r="AH421" s="151"/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 x14ac:dyDescent="0.2">
      <c r="A422" s="177">
        <v>131</v>
      </c>
      <c r="B422" s="178" t="s">
        <v>570</v>
      </c>
      <c r="C422" s="188" t="s">
        <v>571</v>
      </c>
      <c r="D422" s="179" t="s">
        <v>195</v>
      </c>
      <c r="E422" s="180">
        <v>31.61168</v>
      </c>
      <c r="F422" s="181"/>
      <c r="G422" s="182">
        <f>ROUND(E422*F422,2)</f>
        <v>0</v>
      </c>
      <c r="H422" s="161"/>
      <c r="I422" s="160">
        <f>ROUND(E422*H422,2)</f>
        <v>0</v>
      </c>
      <c r="J422" s="161"/>
      <c r="K422" s="160">
        <f>ROUND(E422*J422,2)</f>
        <v>0</v>
      </c>
      <c r="L422" s="160">
        <v>21</v>
      </c>
      <c r="M422" s="160">
        <f>G422*(1+L422/100)</f>
        <v>0</v>
      </c>
      <c r="N422" s="160">
        <v>0</v>
      </c>
      <c r="O422" s="160">
        <f>ROUND(E422*N422,2)</f>
        <v>0</v>
      </c>
      <c r="P422" s="160">
        <v>0</v>
      </c>
      <c r="Q422" s="160">
        <f>ROUND(E422*P422,2)</f>
        <v>0</v>
      </c>
      <c r="R422" s="160"/>
      <c r="S422" s="160" t="s">
        <v>144</v>
      </c>
      <c r="T422" s="160" t="s">
        <v>145</v>
      </c>
      <c r="U422" s="160">
        <v>0.94199999999999995</v>
      </c>
      <c r="V422" s="160">
        <f>ROUND(E422*U422,2)</f>
        <v>29.78</v>
      </c>
      <c r="W422" s="160"/>
      <c r="X422" s="160" t="s">
        <v>146</v>
      </c>
      <c r="Y422" s="151"/>
      <c r="Z422" s="151"/>
      <c r="AA422" s="151"/>
      <c r="AB422" s="151"/>
      <c r="AC422" s="151"/>
      <c r="AD422" s="151"/>
      <c r="AE422" s="151"/>
      <c r="AF422" s="151"/>
      <c r="AG422" s="151" t="s">
        <v>566</v>
      </c>
      <c r="AH422" s="151"/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outlineLevel="1" x14ac:dyDescent="0.2">
      <c r="A423" s="177">
        <v>132</v>
      </c>
      <c r="B423" s="178" t="s">
        <v>572</v>
      </c>
      <c r="C423" s="188" t="s">
        <v>573</v>
      </c>
      <c r="D423" s="179" t="s">
        <v>195</v>
      </c>
      <c r="E423" s="180">
        <v>158.05842000000001</v>
      </c>
      <c r="F423" s="181"/>
      <c r="G423" s="182">
        <f>ROUND(E423*F423,2)</f>
        <v>0</v>
      </c>
      <c r="H423" s="161"/>
      <c r="I423" s="160">
        <f>ROUND(E423*H423,2)</f>
        <v>0</v>
      </c>
      <c r="J423" s="161"/>
      <c r="K423" s="160">
        <f>ROUND(E423*J423,2)</f>
        <v>0</v>
      </c>
      <c r="L423" s="160">
        <v>21</v>
      </c>
      <c r="M423" s="160">
        <f>G423*(1+L423/100)</f>
        <v>0</v>
      </c>
      <c r="N423" s="160">
        <v>0</v>
      </c>
      <c r="O423" s="160">
        <f>ROUND(E423*N423,2)</f>
        <v>0</v>
      </c>
      <c r="P423" s="160">
        <v>0</v>
      </c>
      <c r="Q423" s="160">
        <f>ROUND(E423*P423,2)</f>
        <v>0</v>
      </c>
      <c r="R423" s="160"/>
      <c r="S423" s="160" t="s">
        <v>144</v>
      </c>
      <c r="T423" s="160" t="s">
        <v>145</v>
      </c>
      <c r="U423" s="160">
        <v>0.105</v>
      </c>
      <c r="V423" s="160">
        <f>ROUND(E423*U423,2)</f>
        <v>16.600000000000001</v>
      </c>
      <c r="W423" s="160"/>
      <c r="X423" s="160" t="s">
        <v>146</v>
      </c>
      <c r="Y423" s="151"/>
      <c r="Z423" s="151"/>
      <c r="AA423" s="151"/>
      <c r="AB423" s="151"/>
      <c r="AC423" s="151"/>
      <c r="AD423" s="151"/>
      <c r="AE423" s="151"/>
      <c r="AF423" s="151"/>
      <c r="AG423" s="151" t="s">
        <v>566</v>
      </c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 x14ac:dyDescent="0.2">
      <c r="A424" s="177">
        <v>133</v>
      </c>
      <c r="B424" s="178" t="s">
        <v>574</v>
      </c>
      <c r="C424" s="188" t="s">
        <v>575</v>
      </c>
      <c r="D424" s="179" t="s">
        <v>195</v>
      </c>
      <c r="E424" s="180">
        <v>31.61168</v>
      </c>
      <c r="F424" s="181"/>
      <c r="G424" s="182">
        <f>ROUND(E424*F424,2)</f>
        <v>0</v>
      </c>
      <c r="H424" s="161"/>
      <c r="I424" s="160">
        <f>ROUND(E424*H424,2)</f>
        <v>0</v>
      </c>
      <c r="J424" s="161"/>
      <c r="K424" s="160">
        <f>ROUND(E424*J424,2)</f>
        <v>0</v>
      </c>
      <c r="L424" s="160">
        <v>21</v>
      </c>
      <c r="M424" s="160">
        <f>G424*(1+L424/100)</f>
        <v>0</v>
      </c>
      <c r="N424" s="160">
        <v>0</v>
      </c>
      <c r="O424" s="160">
        <f>ROUND(E424*N424,2)</f>
        <v>0</v>
      </c>
      <c r="P424" s="160">
        <v>0</v>
      </c>
      <c r="Q424" s="160">
        <f>ROUND(E424*P424,2)</f>
        <v>0</v>
      </c>
      <c r="R424" s="160"/>
      <c r="S424" s="160" t="s">
        <v>144</v>
      </c>
      <c r="T424" s="160" t="s">
        <v>145</v>
      </c>
      <c r="U424" s="160">
        <v>0</v>
      </c>
      <c r="V424" s="160">
        <f>ROUND(E424*U424,2)</f>
        <v>0</v>
      </c>
      <c r="W424" s="160"/>
      <c r="X424" s="160" t="s">
        <v>146</v>
      </c>
      <c r="Y424" s="151"/>
      <c r="Z424" s="151"/>
      <c r="AA424" s="151"/>
      <c r="AB424" s="151"/>
      <c r="AC424" s="151"/>
      <c r="AD424" s="151"/>
      <c r="AE424" s="151"/>
      <c r="AF424" s="151"/>
      <c r="AG424" s="151" t="s">
        <v>566</v>
      </c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">
      <c r="A425" s="177">
        <v>134</v>
      </c>
      <c r="B425" s="178" t="s">
        <v>576</v>
      </c>
      <c r="C425" s="188" t="s">
        <v>577</v>
      </c>
      <c r="D425" s="179" t="s">
        <v>195</v>
      </c>
      <c r="E425" s="180">
        <v>31.61168</v>
      </c>
      <c r="F425" s="181"/>
      <c r="G425" s="182">
        <f>ROUND(E425*F425,2)</f>
        <v>0</v>
      </c>
      <c r="H425" s="161"/>
      <c r="I425" s="160">
        <f>ROUND(E425*H425,2)</f>
        <v>0</v>
      </c>
      <c r="J425" s="161"/>
      <c r="K425" s="160">
        <f>ROUND(E425*J425,2)</f>
        <v>0</v>
      </c>
      <c r="L425" s="160">
        <v>21</v>
      </c>
      <c r="M425" s="160">
        <f>G425*(1+L425/100)</f>
        <v>0</v>
      </c>
      <c r="N425" s="160">
        <v>0</v>
      </c>
      <c r="O425" s="160">
        <f>ROUND(E425*N425,2)</f>
        <v>0</v>
      </c>
      <c r="P425" s="160">
        <v>0</v>
      </c>
      <c r="Q425" s="160">
        <f>ROUND(E425*P425,2)</f>
        <v>0</v>
      </c>
      <c r="R425" s="160"/>
      <c r="S425" s="160" t="s">
        <v>144</v>
      </c>
      <c r="T425" s="160" t="s">
        <v>145</v>
      </c>
      <c r="U425" s="160">
        <v>0</v>
      </c>
      <c r="V425" s="160">
        <f>ROUND(E425*U425,2)</f>
        <v>0</v>
      </c>
      <c r="W425" s="160"/>
      <c r="X425" s="160" t="s">
        <v>146</v>
      </c>
      <c r="Y425" s="151"/>
      <c r="Z425" s="151"/>
      <c r="AA425" s="151"/>
      <c r="AB425" s="151"/>
      <c r="AC425" s="151"/>
      <c r="AD425" s="151"/>
      <c r="AE425" s="151"/>
      <c r="AF425" s="151"/>
      <c r="AG425" s="151" t="s">
        <v>566</v>
      </c>
      <c r="AH425" s="151"/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x14ac:dyDescent="0.2">
      <c r="A426" s="165" t="s">
        <v>139</v>
      </c>
      <c r="B426" s="166" t="s">
        <v>112</v>
      </c>
      <c r="C426" s="185" t="s">
        <v>29</v>
      </c>
      <c r="D426" s="167"/>
      <c r="E426" s="168"/>
      <c r="F426" s="169"/>
      <c r="G426" s="170">
        <f>SUMIF(AG427:AG431,"&lt;&gt;NOR",G427:G431)</f>
        <v>0</v>
      </c>
      <c r="H426" s="164"/>
      <c r="I426" s="164">
        <f>SUM(I427:I431)</f>
        <v>0</v>
      </c>
      <c r="J426" s="164"/>
      <c r="K426" s="164">
        <f>SUM(K427:K431)</f>
        <v>0</v>
      </c>
      <c r="L426" s="164"/>
      <c r="M426" s="164">
        <f>SUM(M427:M431)</f>
        <v>0</v>
      </c>
      <c r="N426" s="164"/>
      <c r="O426" s="164">
        <f>SUM(O427:O431)</f>
        <v>0</v>
      </c>
      <c r="P426" s="164"/>
      <c r="Q426" s="164">
        <f>SUM(Q427:Q431)</f>
        <v>0</v>
      </c>
      <c r="R426" s="164"/>
      <c r="S426" s="164"/>
      <c r="T426" s="164"/>
      <c r="U426" s="164"/>
      <c r="V426" s="164">
        <f>SUM(V427:V431)</f>
        <v>0</v>
      </c>
      <c r="W426" s="164"/>
      <c r="X426" s="164"/>
      <c r="AG426" t="s">
        <v>140</v>
      </c>
    </row>
    <row r="427" spans="1:60" outlineLevel="1" x14ac:dyDescent="0.2">
      <c r="A427" s="171">
        <v>135</v>
      </c>
      <c r="B427" s="172" t="s">
        <v>578</v>
      </c>
      <c r="C427" s="186" t="s">
        <v>579</v>
      </c>
      <c r="D427" s="173" t="s">
        <v>580</v>
      </c>
      <c r="E427" s="174">
        <v>1</v>
      </c>
      <c r="F427" s="175"/>
      <c r="G427" s="176">
        <f>ROUND(E427*F427,2)</f>
        <v>0</v>
      </c>
      <c r="H427" s="161"/>
      <c r="I427" s="160">
        <f>ROUND(E427*H427,2)</f>
        <v>0</v>
      </c>
      <c r="J427" s="161"/>
      <c r="K427" s="160">
        <f>ROUND(E427*J427,2)</f>
        <v>0</v>
      </c>
      <c r="L427" s="160">
        <v>21</v>
      </c>
      <c r="M427" s="160">
        <f>G427*(1+L427/100)</f>
        <v>0</v>
      </c>
      <c r="N427" s="160">
        <v>0</v>
      </c>
      <c r="O427" s="160">
        <f>ROUND(E427*N427,2)</f>
        <v>0</v>
      </c>
      <c r="P427" s="160">
        <v>0</v>
      </c>
      <c r="Q427" s="160">
        <f>ROUND(E427*P427,2)</f>
        <v>0</v>
      </c>
      <c r="R427" s="160"/>
      <c r="S427" s="160" t="s">
        <v>144</v>
      </c>
      <c r="T427" s="160" t="s">
        <v>145</v>
      </c>
      <c r="U427" s="160">
        <v>0</v>
      </c>
      <c r="V427" s="160">
        <f>ROUND(E427*U427,2)</f>
        <v>0</v>
      </c>
      <c r="W427" s="160"/>
      <c r="X427" s="160" t="s">
        <v>581</v>
      </c>
      <c r="Y427" s="151"/>
      <c r="Z427" s="151"/>
      <c r="AA427" s="151"/>
      <c r="AB427" s="151"/>
      <c r="AC427" s="151"/>
      <c r="AD427" s="151"/>
      <c r="AE427" s="151"/>
      <c r="AF427" s="151"/>
      <c r="AG427" s="151" t="s">
        <v>582</v>
      </c>
      <c r="AH427" s="151"/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ht="22.5" outlineLevel="1" x14ac:dyDescent="0.2">
      <c r="A428" s="158"/>
      <c r="B428" s="159"/>
      <c r="C428" s="281" t="s">
        <v>583</v>
      </c>
      <c r="D428" s="282"/>
      <c r="E428" s="282"/>
      <c r="F428" s="282"/>
      <c r="G428" s="282"/>
      <c r="H428" s="160"/>
      <c r="I428" s="160"/>
      <c r="J428" s="160"/>
      <c r="K428" s="160"/>
      <c r="L428" s="160"/>
      <c r="M428" s="160"/>
      <c r="N428" s="160"/>
      <c r="O428" s="160"/>
      <c r="P428" s="160"/>
      <c r="Q428" s="160"/>
      <c r="R428" s="160"/>
      <c r="S428" s="160"/>
      <c r="T428" s="160"/>
      <c r="U428" s="160"/>
      <c r="V428" s="160"/>
      <c r="W428" s="160"/>
      <c r="X428" s="160"/>
      <c r="Y428" s="151"/>
      <c r="Z428" s="151"/>
      <c r="AA428" s="151"/>
      <c r="AB428" s="151"/>
      <c r="AC428" s="151"/>
      <c r="AD428" s="151"/>
      <c r="AE428" s="151"/>
      <c r="AF428" s="151"/>
      <c r="AG428" s="151" t="s">
        <v>200</v>
      </c>
      <c r="AH428" s="151"/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83" t="str">
        <f>C428</f>
        <v>Zaměření a vytýčení stávajících inženýrských sítí v místě stavby z hlediska jejich ochrany při provádění stavby.</v>
      </c>
      <c r="BB428" s="151"/>
      <c r="BC428" s="151"/>
      <c r="BD428" s="151"/>
      <c r="BE428" s="151"/>
      <c r="BF428" s="151"/>
      <c r="BG428" s="151"/>
      <c r="BH428" s="151"/>
    </row>
    <row r="429" spans="1:60" outlineLevel="1" x14ac:dyDescent="0.2">
      <c r="A429" s="171">
        <v>136</v>
      </c>
      <c r="B429" s="172" t="s">
        <v>584</v>
      </c>
      <c r="C429" s="186" t="s">
        <v>585</v>
      </c>
      <c r="D429" s="173" t="s">
        <v>580</v>
      </c>
      <c r="E429" s="174">
        <v>1</v>
      </c>
      <c r="F429" s="175"/>
      <c r="G429" s="176">
        <f>ROUND(E429*F429,2)</f>
        <v>0</v>
      </c>
      <c r="H429" s="161"/>
      <c r="I429" s="160">
        <f>ROUND(E429*H429,2)</f>
        <v>0</v>
      </c>
      <c r="J429" s="161"/>
      <c r="K429" s="160">
        <f>ROUND(E429*J429,2)</f>
        <v>0</v>
      </c>
      <c r="L429" s="160">
        <v>21</v>
      </c>
      <c r="M429" s="160">
        <f>G429*(1+L429/100)</f>
        <v>0</v>
      </c>
      <c r="N429" s="160">
        <v>0</v>
      </c>
      <c r="O429" s="160">
        <f>ROUND(E429*N429,2)</f>
        <v>0</v>
      </c>
      <c r="P429" s="160">
        <v>0</v>
      </c>
      <c r="Q429" s="160">
        <f>ROUND(E429*P429,2)</f>
        <v>0</v>
      </c>
      <c r="R429" s="160"/>
      <c r="S429" s="160" t="s">
        <v>144</v>
      </c>
      <c r="T429" s="160" t="s">
        <v>145</v>
      </c>
      <c r="U429" s="160">
        <v>0</v>
      </c>
      <c r="V429" s="160">
        <f>ROUND(E429*U429,2)</f>
        <v>0</v>
      </c>
      <c r="W429" s="160"/>
      <c r="X429" s="160" t="s">
        <v>581</v>
      </c>
      <c r="Y429" s="151"/>
      <c r="Z429" s="151"/>
      <c r="AA429" s="151"/>
      <c r="AB429" s="151"/>
      <c r="AC429" s="151"/>
      <c r="AD429" s="151"/>
      <c r="AE429" s="151"/>
      <c r="AF429" s="151"/>
      <c r="AG429" s="151" t="s">
        <v>582</v>
      </c>
      <c r="AH429" s="151"/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 x14ac:dyDescent="0.2">
      <c r="A430" s="158"/>
      <c r="B430" s="159"/>
      <c r="C430" s="281" t="s">
        <v>586</v>
      </c>
      <c r="D430" s="282"/>
      <c r="E430" s="282"/>
      <c r="F430" s="282"/>
      <c r="G430" s="282"/>
      <c r="H430" s="160"/>
      <c r="I430" s="160"/>
      <c r="J430" s="160"/>
      <c r="K430" s="160"/>
      <c r="L430" s="160"/>
      <c r="M430" s="160"/>
      <c r="N430" s="160"/>
      <c r="O430" s="160"/>
      <c r="P430" s="160"/>
      <c r="Q430" s="160"/>
      <c r="R430" s="160"/>
      <c r="S430" s="160"/>
      <c r="T430" s="160"/>
      <c r="U430" s="160"/>
      <c r="V430" s="160"/>
      <c r="W430" s="160"/>
      <c r="X430" s="160"/>
      <c r="Y430" s="151"/>
      <c r="Z430" s="151"/>
      <c r="AA430" s="151"/>
      <c r="AB430" s="151"/>
      <c r="AC430" s="151"/>
      <c r="AD430" s="151"/>
      <c r="AE430" s="151"/>
      <c r="AF430" s="151"/>
      <c r="AG430" s="151" t="s">
        <v>200</v>
      </c>
      <c r="AH430" s="151"/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71">
        <v>137</v>
      </c>
      <c r="B431" s="172" t="s">
        <v>587</v>
      </c>
      <c r="C431" s="186" t="s">
        <v>588</v>
      </c>
      <c r="D431" s="173" t="s">
        <v>501</v>
      </c>
      <c r="E431" s="174">
        <v>1</v>
      </c>
      <c r="F431" s="175"/>
      <c r="G431" s="176">
        <f>ROUND(E431*F431,2)</f>
        <v>0</v>
      </c>
      <c r="H431" s="161"/>
      <c r="I431" s="160">
        <f>ROUND(E431*H431,2)</f>
        <v>0</v>
      </c>
      <c r="J431" s="161"/>
      <c r="K431" s="160">
        <f>ROUND(E431*J431,2)</f>
        <v>0</v>
      </c>
      <c r="L431" s="160">
        <v>21</v>
      </c>
      <c r="M431" s="160">
        <f>G431*(1+L431/100)</f>
        <v>0</v>
      </c>
      <c r="N431" s="160">
        <v>0</v>
      </c>
      <c r="O431" s="160">
        <f>ROUND(E431*N431,2)</f>
        <v>0</v>
      </c>
      <c r="P431" s="160">
        <v>0</v>
      </c>
      <c r="Q431" s="160">
        <f>ROUND(E431*P431,2)</f>
        <v>0</v>
      </c>
      <c r="R431" s="160"/>
      <c r="S431" s="160" t="s">
        <v>270</v>
      </c>
      <c r="T431" s="160" t="s">
        <v>145</v>
      </c>
      <c r="U431" s="160">
        <v>0</v>
      </c>
      <c r="V431" s="160">
        <f>ROUND(E431*U431,2)</f>
        <v>0</v>
      </c>
      <c r="W431" s="160"/>
      <c r="X431" s="160" t="s">
        <v>581</v>
      </c>
      <c r="Y431" s="151"/>
      <c r="Z431" s="151"/>
      <c r="AA431" s="151"/>
      <c r="AB431" s="151"/>
      <c r="AC431" s="151"/>
      <c r="AD431" s="151"/>
      <c r="AE431" s="151"/>
      <c r="AF431" s="151"/>
      <c r="AG431" s="151" t="s">
        <v>582</v>
      </c>
      <c r="AH431" s="151"/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x14ac:dyDescent="0.2">
      <c r="A432" s="3"/>
      <c r="B432" s="4"/>
      <c r="C432" s="189"/>
      <c r="D432" s="6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AE432">
        <v>15</v>
      </c>
      <c r="AF432">
        <v>21</v>
      </c>
      <c r="AG432" t="s">
        <v>126</v>
      </c>
    </row>
    <row r="433" spans="1:33" x14ac:dyDescent="0.2">
      <c r="A433" s="154"/>
      <c r="B433" s="155" t="s">
        <v>31</v>
      </c>
      <c r="C433" s="190"/>
      <c r="D433" s="156"/>
      <c r="E433" s="157"/>
      <c r="F433" s="157"/>
      <c r="G433" s="184">
        <f>G8+G49+G55+G67+G79+G147+G165+G167+G170+G198+G222+G256+G258+G265+G293+G303+G305+G327+G330+G354+G380+G386+G390+G416+G418+G426</f>
        <v>0</v>
      </c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AE433">
        <f>SUMIF(L7:L431,AE432,G7:G431)</f>
        <v>0</v>
      </c>
      <c r="AF433">
        <f>SUMIF(L7:L431,AF432,G7:G431)</f>
        <v>0</v>
      </c>
      <c r="AG433" t="s">
        <v>589</v>
      </c>
    </row>
    <row r="434" spans="1:33" x14ac:dyDescent="0.2">
      <c r="A434" s="3"/>
      <c r="B434" s="4"/>
      <c r="C434" s="189"/>
      <c r="D434" s="6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33" x14ac:dyDescent="0.2">
      <c r="A435" s="3"/>
      <c r="B435" s="4"/>
      <c r="C435" s="189"/>
      <c r="D435" s="6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33" x14ac:dyDescent="0.2">
      <c r="A436" s="292" t="s">
        <v>590</v>
      </c>
      <c r="B436" s="292"/>
      <c r="C436" s="293"/>
      <c r="D436" s="6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33" x14ac:dyDescent="0.2">
      <c r="A437" s="269"/>
      <c r="B437" s="270"/>
      <c r="C437" s="271"/>
      <c r="D437" s="270"/>
      <c r="E437" s="270"/>
      <c r="F437" s="270"/>
      <c r="G437" s="272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AG437" t="s">
        <v>591</v>
      </c>
    </row>
    <row r="438" spans="1:33" x14ac:dyDescent="0.2">
      <c r="A438" s="273"/>
      <c r="B438" s="274"/>
      <c r="C438" s="275"/>
      <c r="D438" s="274"/>
      <c r="E438" s="274"/>
      <c r="F438" s="274"/>
      <c r="G438" s="276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33" x14ac:dyDescent="0.2">
      <c r="A439" s="273"/>
      <c r="B439" s="274"/>
      <c r="C439" s="275"/>
      <c r="D439" s="274"/>
      <c r="E439" s="274"/>
      <c r="F439" s="274"/>
      <c r="G439" s="276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33" x14ac:dyDescent="0.2">
      <c r="A440" s="273"/>
      <c r="B440" s="274"/>
      <c r="C440" s="275"/>
      <c r="D440" s="274"/>
      <c r="E440" s="274"/>
      <c r="F440" s="274"/>
      <c r="G440" s="276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33" x14ac:dyDescent="0.2">
      <c r="A441" s="277"/>
      <c r="B441" s="278"/>
      <c r="C441" s="279"/>
      <c r="D441" s="278"/>
      <c r="E441" s="278"/>
      <c r="F441" s="278"/>
      <c r="G441" s="280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33" x14ac:dyDescent="0.2">
      <c r="A442" s="3"/>
      <c r="B442" s="4"/>
      <c r="C442" s="189"/>
      <c r="D442" s="6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33" x14ac:dyDescent="0.2">
      <c r="C443" s="191"/>
      <c r="D443" s="10"/>
      <c r="AG443" t="s">
        <v>592</v>
      </c>
    </row>
    <row r="444" spans="1:33" x14ac:dyDescent="0.2">
      <c r="D444" s="10"/>
    </row>
    <row r="445" spans="1:33" x14ac:dyDescent="0.2">
      <c r="D445" s="10"/>
    </row>
    <row r="446" spans="1:33" x14ac:dyDescent="0.2">
      <c r="D446" s="10"/>
    </row>
    <row r="447" spans="1:33" x14ac:dyDescent="0.2">
      <c r="D447" s="10"/>
    </row>
    <row r="448" spans="1:33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2">
    <mergeCell ref="A1:G1"/>
    <mergeCell ref="C2:G2"/>
    <mergeCell ref="C3:G3"/>
    <mergeCell ref="C4:G4"/>
    <mergeCell ref="A436:C436"/>
    <mergeCell ref="C430:G430"/>
    <mergeCell ref="C100:G100"/>
    <mergeCell ref="C104:G104"/>
    <mergeCell ref="C178:G178"/>
    <mergeCell ref="C254:G254"/>
    <mergeCell ref="C260:G260"/>
    <mergeCell ref="C278:G278"/>
    <mergeCell ref="C286:G286"/>
    <mergeCell ref="C295:G295"/>
    <mergeCell ref="C320:G320"/>
    <mergeCell ref="C420:G420"/>
    <mergeCell ref="A437:G441"/>
    <mergeCell ref="C69:G69"/>
    <mergeCell ref="C71:G71"/>
    <mergeCell ref="C96:G96"/>
    <mergeCell ref="C97:G97"/>
    <mergeCell ref="C428:G4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01 011 Pol'!Názvy_tisku</vt:lpstr>
      <vt:lpstr>oadresa</vt:lpstr>
      <vt:lpstr>Stavba!Objednatel</vt:lpstr>
      <vt:lpstr>Stavba!Objekt</vt:lpstr>
      <vt:lpstr>'SO 01 011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Doležal</dc:creator>
  <cp:lastModifiedBy>jiri.mazel</cp:lastModifiedBy>
  <cp:lastPrinted>2020-10-07T14:42:32Z</cp:lastPrinted>
  <dcterms:created xsi:type="dcterms:W3CDTF">2009-04-08T07:15:50Z</dcterms:created>
  <dcterms:modified xsi:type="dcterms:W3CDTF">2020-10-07T14:42:39Z</dcterms:modified>
</cp:coreProperties>
</file>